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lison Hughes\Desktop\"/>
    </mc:Choice>
  </mc:AlternateContent>
  <xr:revisionPtr revIDLastSave="0" documentId="13_ncr:1_{273BEFBA-07E7-47D7-9F3D-E63C3A5530F7}" xr6:coauthVersionLast="47" xr6:coauthVersionMax="47" xr10:uidLastSave="{00000000-0000-0000-0000-000000000000}"/>
  <bookViews>
    <workbookView xWindow="-120" yWindow="-120" windowWidth="29040" windowHeight="15720" tabRatio="888" activeTab="1" xr2:uid="{99056F53-3D5E-4467-83E9-BFF44C20E2D5}"/>
  </bookViews>
  <sheets>
    <sheet name="Version Control" sheetId="143" r:id="rId1"/>
    <sheet name="P&amp;L" sheetId="150" r:id="rId2"/>
    <sheet name="Revenue" sheetId="204" r:id="rId3"/>
    <sheet name="Squad Costs" sheetId="203" r:id="rId4"/>
    <sheet name="Tournament Costs" sheetId="198" r:id="rId5"/>
    <sheet name="Key Assumption" sheetId="75" r:id="rId6"/>
    <sheet name="Travel Assumptions" sheetId="138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_NCV2">#REF!</definedName>
    <definedName name="_xlnm._FilterDatabase" localSheetId="1" hidden="1">'P&amp;L'!#REF!</definedName>
    <definedName name="abc" hidden="1">{"key inputs",#N/A,TRUE,"Key Inputs";"key outputs",#N/A,TRUE,"Outputs";"Other inputs",#N/A,TRUE,"Other Inputs";"Revenue",#N/A,TRUE,"Rev"}</definedName>
    <definedName name="asd" hidden="1">{"key inputs",#N/A,FALSE,"Key Inputs";"key outputs",#N/A,FALSE,"Outputs";"Other inputs",#N/A,FALSE,"Other Inputs";"cashflow",#N/A,FALSE,"Statemnts"}</definedName>
    <definedName name="Bronze">[1]!Table22[Bronze]</definedName>
    <definedName name="Category_A">[1]!Table16[Category_A]</definedName>
    <definedName name="Category_B">[1]!Table17[Category_B]</definedName>
    <definedName name="Category_C">[1]!Table18[Category_C]</definedName>
    <definedName name="_xlnm.Database">#REF!</definedName>
    <definedName name="FA">#REF!</definedName>
    <definedName name="Final">[1]!Table23[Final]</definedName>
    <definedName name="Functional_Area">#REF!</definedName>
    <definedName name="Header1" hidden="1">IF(COUNTA(#REF!)=0,0,INDEX(#REF!,MATCH(ROW(#REF!),#REF!,TRUE)))+1</definedName>
    <definedName name="Header2" hidden="1">[0]!Header1-1 &amp; "." &amp; MAX(1,COUNTA(INDEX(#REF!,MATCH([0]!Header1-1,#REF!,FALSE)):#REF!))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EST" hidden="1">"c5624"</definedName>
    <definedName name="IQ_BV_HIGH_EST" hidden="1">"c5626"</definedName>
    <definedName name="IQ_BV_LOW_EST" hidden="1">"c5627"</definedName>
    <definedName name="IQ_BV_MEDIAN_EST" hidden="1">"c5625"</definedName>
    <definedName name="IQ_BV_NUM_EST" hidden="1">"c5628"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SHARE_DIFF" hidden="1">"c4147"</definedName>
    <definedName name="IQ_EST_BV_SHARE_SURPRISE_PERCENT" hidden="1">"c4148"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"c5615"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39520.4343865741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Match_Category">[1]!Table15[Match_Category]</definedName>
    <definedName name="Opening">[1]!Table19[Opening]</definedName>
    <definedName name="PL_Scenarios">'[2]Inputs (TI)'!$D$18:$D$22</definedName>
    <definedName name="Pool_A">[1]!Table25[Pool_A]</definedName>
    <definedName name="Pool_A_">[1]!Table30[Pool_A_]</definedName>
    <definedName name="Pool_B">[1]!Table26[Pool_B]</definedName>
    <definedName name="Pool_B_">[1]!Table31[Pool_B_]</definedName>
    <definedName name="Pool_C">[1]!Table27[Pool_C]</definedName>
    <definedName name="Pool_C_">[1]!Table32[Pool_C_]</definedName>
    <definedName name="Pool_D">[1]!Table28[Pool_D]</definedName>
    <definedName name="Pool_D_">[1]!Table33[Pool_D_]</definedName>
    <definedName name="Pools">[1]!Table24[Pools]</definedName>
    <definedName name="Pools_">[1]!Table29[Pool]</definedName>
    <definedName name="Position">#REF!</definedName>
    <definedName name="_xlnm.Print_Area" localSheetId="1">'P&amp;L'!$A$2:$B$14</definedName>
    <definedName name="project">#REF!</definedName>
    <definedName name="QF">[1]!Table20[QF]</definedName>
    <definedName name="Sezioni">#REF!</definedName>
    <definedName name="SF">[1]!Table21[SF]</definedName>
    <definedName name="TABLEAU11_new">#REF!</definedName>
    <definedName name="type" localSheetId="1">#REF!</definedName>
    <definedName name="Type">'[3]Staffing Figures'!$B$2:$B$8</definedName>
    <definedName name="venue">#REF!</definedName>
    <definedName name="wrn.Inputs._.outputs." hidden="1">{"key inputs",#N/A,FALSE,"Key Inputs";"key outputs",#N/A,FALSE,"Outputs";"Other inputs",#N/A,FALSE,"Other Inputs";"cashflow",#N/A,FALSE,"Statemnts"}</definedName>
    <definedName name="wrn.Summary._.results." hidden="1">{"key inputs",#N/A,TRUE,"Key Inputs";"key outputs",#N/A,TRUE,"Outputs";"Other inputs",#N/A,TRUE,"Other Inputs";"Revenue",#N/A,TRUE,"Rev"}</definedName>
    <definedName name="スタジアム">[4]List!$C$3:$C$14</definedName>
    <definedName name="チーム">[4]List!$F$3:$F$22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50" l="1"/>
  <c r="C16" i="150"/>
  <c r="C14" i="150" s="1"/>
  <c r="C6" i="150" s="1"/>
  <c r="C15" i="150"/>
  <c r="M20" i="204"/>
  <c r="K20" i="204"/>
  <c r="M19" i="204"/>
  <c r="K19" i="204"/>
  <c r="I18" i="204"/>
  <c r="G18" i="204"/>
  <c r="M17" i="204"/>
  <c r="K17" i="204"/>
  <c r="M16" i="204"/>
  <c r="M15" i="204"/>
  <c r="K15" i="204"/>
  <c r="M14" i="204"/>
  <c r="K14" i="204"/>
  <c r="M13" i="204"/>
  <c r="K13" i="204"/>
  <c r="M12" i="204"/>
  <c r="M18" i="204" s="1"/>
  <c r="K12" i="204"/>
  <c r="K18" i="204" s="1"/>
  <c r="K11" i="204"/>
  <c r="I11" i="204"/>
  <c r="I22" i="204" s="1"/>
  <c r="G11" i="204"/>
  <c r="G22" i="204" s="1"/>
  <c r="C11" i="150" s="1"/>
  <c r="C5" i="150" s="1"/>
  <c r="M10" i="204"/>
  <c r="K10" i="204"/>
  <c r="M9" i="204"/>
  <c r="K9" i="204"/>
  <c r="M8" i="204"/>
  <c r="K8" i="204"/>
  <c r="M7" i="204"/>
  <c r="K7" i="204"/>
  <c r="M6" i="204"/>
  <c r="M11" i="204" s="1"/>
  <c r="K6" i="204"/>
  <c r="M20" i="203"/>
  <c r="K20" i="203"/>
  <c r="M19" i="203"/>
  <c r="K19" i="203"/>
  <c r="I18" i="203"/>
  <c r="G18" i="203"/>
  <c r="M17" i="203"/>
  <c r="K17" i="203"/>
  <c r="M16" i="203"/>
  <c r="M15" i="203"/>
  <c r="K15" i="203"/>
  <c r="M14" i="203"/>
  <c r="K14" i="203"/>
  <c r="M13" i="203"/>
  <c r="K13" i="203"/>
  <c r="M12" i="203"/>
  <c r="M18" i="203" s="1"/>
  <c r="K12" i="203"/>
  <c r="K18" i="203" s="1"/>
  <c r="I11" i="203"/>
  <c r="I22" i="203" s="1"/>
  <c r="G11" i="203"/>
  <c r="G22" i="203" s="1"/>
  <c r="M10" i="203"/>
  <c r="K10" i="203"/>
  <c r="M9" i="203"/>
  <c r="K9" i="203"/>
  <c r="M8" i="203"/>
  <c r="K8" i="203"/>
  <c r="M7" i="203"/>
  <c r="K7" i="203"/>
  <c r="M6" i="203"/>
  <c r="M11" i="203" s="1"/>
  <c r="K6" i="203"/>
  <c r="K11" i="203" s="1"/>
  <c r="I22" i="198"/>
  <c r="I18" i="198"/>
  <c r="G18" i="198"/>
  <c r="I11" i="198" l="1"/>
  <c r="G11" i="198"/>
  <c r="G22" i="198" s="1"/>
  <c r="E11" i="150"/>
  <c r="F5" i="150" s="1"/>
  <c r="F11" i="150"/>
  <c r="G5" i="150" s="1"/>
  <c r="G11" i="150"/>
  <c r="H14" i="150" l="1"/>
  <c r="H6" i="150" s="1"/>
  <c r="H8" i="150" s="1"/>
  <c r="G14" i="150" l="1"/>
  <c r="G6" i="150" s="1"/>
  <c r="G8" i="150" s="1"/>
  <c r="M20" i="198"/>
  <c r="M19" i="198"/>
  <c r="M17" i="198"/>
  <c r="M16" i="198"/>
  <c r="M15" i="198"/>
  <c r="M14" i="198"/>
  <c r="M13" i="198"/>
  <c r="M12" i="198"/>
  <c r="M10" i="198"/>
  <c r="M9" i="198"/>
  <c r="M8" i="198"/>
  <c r="M7" i="198"/>
  <c r="M6" i="198"/>
  <c r="E14" i="150"/>
  <c r="K19" i="198"/>
  <c r="K20" i="198"/>
  <c r="K13" i="198"/>
  <c r="K14" i="198"/>
  <c r="K15" i="198"/>
  <c r="K17" i="198"/>
  <c r="K12" i="198"/>
  <c r="K7" i="198"/>
  <c r="K8" i="198"/>
  <c r="K9" i="198"/>
  <c r="K10" i="198"/>
  <c r="K6" i="198"/>
  <c r="M11" i="198" l="1"/>
  <c r="K18" i="198"/>
  <c r="M18" i="198"/>
  <c r="K11" i="198"/>
  <c r="C29" i="138"/>
  <c r="C41" i="138"/>
  <c r="C35" i="138"/>
  <c r="C24" i="138"/>
  <c r="F14" i="150" l="1"/>
  <c r="F6" i="150" s="1"/>
  <c r="F8" i="150" s="1"/>
  <c r="E109" i="138"/>
  <c r="G109" i="138" l="1"/>
  <c r="E102" i="138"/>
  <c r="G102" i="138" s="1"/>
  <c r="E101" i="138"/>
  <c r="G101" i="138" s="1"/>
  <c r="E103" i="138"/>
  <c r="G103" i="138" s="1"/>
  <c r="E99" i="138"/>
  <c r="G99" i="138" s="1"/>
  <c r="E104" i="138"/>
  <c r="G104" i="138" s="1"/>
  <c r="E100" i="138"/>
  <c r="G100" i="138" s="1"/>
  <c r="E108" i="138"/>
  <c r="G108" i="138" s="1"/>
  <c r="E107" i="138"/>
  <c r="G107" i="138" s="1"/>
  <c r="E105" i="138"/>
  <c r="G105" i="138" s="1"/>
  <c r="E106" i="138"/>
  <c r="G106" i="138" s="1"/>
  <c r="D6" i="138" l="1"/>
  <c r="D41" i="138" l="1"/>
  <c r="I33" i="138" s="1"/>
  <c r="D17" i="138"/>
  <c r="I29" i="138" s="1"/>
  <c r="C17" i="138"/>
  <c r="D24" i="138"/>
  <c r="I30" i="138" s="1"/>
  <c r="D29" i="138"/>
  <c r="I31" i="138" s="1"/>
  <c r="I24" i="138"/>
  <c r="D35" i="138"/>
  <c r="I32" i="138" s="1"/>
  <c r="I25" i="138" l="1"/>
  <c r="I35" i="138" s="1"/>
  <c r="I34" i="138"/>
  <c r="E5" i="150" l="1"/>
  <c r="E6" i="150" l="1"/>
  <c r="E8" i="150" s="1"/>
</calcChain>
</file>

<file path=xl/sharedStrings.xml><?xml version="1.0" encoding="utf-8"?>
<sst xmlns="http://schemas.openxmlformats.org/spreadsheetml/2006/main" count="211" uniqueCount="125">
  <si>
    <t>Version control</t>
  </si>
  <si>
    <t>Version</t>
  </si>
  <si>
    <t>Description / Change</t>
  </si>
  <si>
    <t xml:space="preserve">Version </t>
  </si>
  <si>
    <t>Date</t>
  </si>
  <si>
    <t xml:space="preserve">Written by </t>
  </si>
  <si>
    <t xml:space="preserve">Updated by </t>
  </si>
  <si>
    <t xml:space="preserve">Circulated to </t>
  </si>
  <si>
    <t>V1</t>
  </si>
  <si>
    <t>V2</t>
  </si>
  <si>
    <t>V3</t>
  </si>
  <si>
    <t xml:space="preserve">Budget </t>
  </si>
  <si>
    <t xml:space="preserve">Projection </t>
  </si>
  <si>
    <t>Forecast
Q1</t>
  </si>
  <si>
    <t>Forecast
Q2</t>
  </si>
  <si>
    <t>Forecast
Q3</t>
  </si>
  <si>
    <t>Forecast
Q4</t>
  </si>
  <si>
    <t>Actual to date</t>
  </si>
  <si>
    <t>Jan-Mar</t>
  </si>
  <si>
    <t>Apr-June</t>
  </si>
  <si>
    <t>July-Sept</t>
  </si>
  <si>
    <t>Oct-Dec</t>
  </si>
  <si>
    <t>Revenue</t>
  </si>
  <si>
    <t>Costs</t>
  </si>
  <si>
    <t xml:space="preserve">Net investment </t>
  </si>
  <si>
    <t>Revenues (£)</t>
  </si>
  <si>
    <t>Total</t>
  </si>
  <si>
    <t>Expenditure (£)</t>
  </si>
  <si>
    <t>Category</t>
  </si>
  <si>
    <t>Description</t>
  </si>
  <si>
    <t>Unit Cost</t>
  </si>
  <si>
    <t>Pax</t>
  </si>
  <si>
    <t>Quantity</t>
  </si>
  <si>
    <t xml:space="preserve">Actuals </t>
  </si>
  <si>
    <t>Notes</t>
  </si>
  <si>
    <t xml:space="preserve">Grand total </t>
  </si>
  <si>
    <t xml:space="preserve">Notes </t>
  </si>
  <si>
    <t>Total GBP</t>
  </si>
  <si>
    <t>CAD $</t>
  </si>
  <si>
    <t xml:space="preserve">Total </t>
  </si>
  <si>
    <t>Teams</t>
  </si>
  <si>
    <t>Projection</t>
  </si>
  <si>
    <t xml:space="preserve">2023 figures </t>
  </si>
  <si>
    <t>Core Assumptions</t>
  </si>
  <si>
    <t>City</t>
  </si>
  <si>
    <t>Travel Assumptions</t>
  </si>
  <si>
    <t>Travel Contingency</t>
  </si>
  <si>
    <t>Flight Rates</t>
  </si>
  <si>
    <t>Below planned costs quoted from SAP budget</t>
  </si>
  <si>
    <t>Flight Rates (Economy Class)</t>
  </si>
  <si>
    <t>← For staff</t>
  </si>
  <si>
    <t>Return International Flights - Europe</t>
  </si>
  <si>
    <t>Economy</t>
  </si>
  <si>
    <t>Business</t>
  </si>
  <si>
    <t>Return Domestic Flights</t>
  </si>
  <si>
    <t>Route</t>
  </si>
  <si>
    <t>Cost</t>
  </si>
  <si>
    <t>Spain</t>
  </si>
  <si>
    <t>Scotland</t>
  </si>
  <si>
    <t>Average Europe Flight</t>
  </si>
  <si>
    <t>Return International Flights - Pacific</t>
  </si>
  <si>
    <t>Samoa</t>
  </si>
  <si>
    <t>Oceania - Kenya</t>
  </si>
  <si>
    <t>Average Pacific Flight</t>
  </si>
  <si>
    <t>Average Domestic Return Flight</t>
  </si>
  <si>
    <t>Average Domestic One Way Flight</t>
  </si>
  <si>
    <t>Return International Flights - Africa</t>
  </si>
  <si>
    <t>Africa</t>
  </si>
  <si>
    <t>Africa - Kenya</t>
  </si>
  <si>
    <t>Average Cost</t>
  </si>
  <si>
    <t>Average Africa Flight</t>
  </si>
  <si>
    <t>Europe</t>
  </si>
  <si>
    <t>Pacific</t>
  </si>
  <si>
    <t>Return International Flights - Asia</t>
  </si>
  <si>
    <t>Asia</t>
  </si>
  <si>
    <t>Asia - Kenya</t>
  </si>
  <si>
    <t>Americas</t>
  </si>
  <si>
    <t>Hong Kong</t>
  </si>
  <si>
    <t>Domestic (Economy)</t>
  </si>
  <si>
    <t>Average Asia Flight</t>
  </si>
  <si>
    <t>Domestic (Economy) - One Way</t>
  </si>
  <si>
    <t>Return International Flights - America</t>
  </si>
  <si>
    <t>Uruguay</t>
  </si>
  <si>
    <t>South America - Kenya</t>
  </si>
  <si>
    <t>North America</t>
  </si>
  <si>
    <t>Average America Flight</t>
  </si>
  <si>
    <t>Ground Transport Costs</t>
  </si>
  <si>
    <t>Bus with Driver</t>
  </si>
  <si>
    <t>Mini-van (Self Drive)</t>
  </si>
  <si>
    <t>Light Goods Vehicle (Self Drive)</t>
  </si>
  <si>
    <t>Car (Self Drive)</t>
  </si>
  <si>
    <t>Domestic</t>
  </si>
  <si>
    <r>
      <rPr>
        <sz val="10"/>
        <color theme="1"/>
        <rFont val="Arial"/>
        <family val="2"/>
      </rPr>
      <t>COVID Contingency</t>
    </r>
    <r>
      <rPr>
        <sz val="10"/>
        <color rgb="FFFF0000"/>
        <rFont val="Arial"/>
        <family val="2"/>
      </rPr>
      <t xml:space="preserve"> (5% to allow for late checkin - missing obligation) </t>
    </r>
    <r>
      <rPr>
        <sz val="10"/>
        <color theme="1"/>
        <rFont val="Arial"/>
        <family val="2"/>
      </rPr>
      <t>→</t>
    </r>
  </si>
  <si>
    <t>Single Rooms</t>
  </si>
  <si>
    <t>Twin Rooms</t>
  </si>
  <si>
    <t>2-Bed Apartment</t>
  </si>
  <si>
    <t>Base Camps</t>
  </si>
  <si>
    <t>Region</t>
  </si>
  <si>
    <t>Start date</t>
  </si>
  <si>
    <t>End Date</t>
  </si>
  <si>
    <t>Tournament Days</t>
  </si>
  <si>
    <t>Days before 1st Match</t>
  </si>
  <si>
    <t>Argentina</t>
  </si>
  <si>
    <t>Days after last Match</t>
  </si>
  <si>
    <t>Australia</t>
  </si>
  <si>
    <t>England</t>
  </si>
  <si>
    <t>Fiji</t>
  </si>
  <si>
    <t>France</t>
  </si>
  <si>
    <t>Georgia</t>
  </si>
  <si>
    <t>Ireland</t>
  </si>
  <si>
    <t>Italy</t>
  </si>
  <si>
    <t>Japan</t>
  </si>
  <si>
    <t>New Zealand</t>
  </si>
  <si>
    <t>Wales</t>
  </si>
  <si>
    <t xml:space="preserve">Title </t>
  </si>
  <si>
    <t xml:space="preserve">Other currency </t>
  </si>
  <si>
    <t xml:space="preserve">TOURNAMENT COSTS </t>
  </si>
  <si>
    <t xml:space="preserve">Budget Currency </t>
  </si>
  <si>
    <t>Title</t>
  </si>
  <si>
    <t>Details</t>
  </si>
  <si>
    <t xml:space="preserve">Details </t>
  </si>
  <si>
    <t>REVENUE</t>
  </si>
  <si>
    <t xml:space="preserve">SQUAD COSTS </t>
  </si>
  <si>
    <t xml:space="preserve">Squad Costs </t>
  </si>
  <si>
    <t xml:space="preserve">Tournament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</si>
</sst>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-&quot;$&quot;* #,##0.00_-;\-&quot;$&quot;* #,##0.00_-;_-&quot;$&quot;* &quot;-&quot;??_-;_-@_-"/>
    <numFmt numFmtId="166" formatCode="&quot;$&quot;#,##0"/>
    <numFmt numFmtId="167" formatCode="[$£-809]#,##0"/>
    <numFmt numFmtId="168" formatCode="_-* #,##0_-;\-* #,##0_-;_-* &quot;-&quot;??_-;_-@_-"/>
    <numFmt numFmtId="169" formatCode="#,##0_ ;\-#,##0\ "/>
    <numFmt numFmtId="170" formatCode="#,##0.00_ ;[Red]\-#,##0.00\ "/>
    <numFmt numFmtId="171" formatCode="[$£-809]#,##0.00;[Red][$£-809]#,##0.00"/>
    <numFmt numFmtId="172" formatCode="[$£]#,##0"/>
    <numFmt numFmtId="173" formatCode="[$£]#,##0.00"/>
    <numFmt numFmtId="174" formatCode="_-&quot;$&quot;* #,##0.00_-;\-&quot;$&quot;* #,##0.00_-;_-&quot;$&quot;* &quot;-&quot;??_-;_-@"/>
    <numFmt numFmtId="175" formatCode="_-* #,##0_-;\-* #,##0_-;_-* &quot;-&quot;??_-;_-@"/>
    <numFmt numFmtId="176" formatCode="_-&quot;$&quot;* #,##0_-;\-&quot;$&quot;* #,##0_-;_-&quot;$&quot;* &quot;-&quot;??_-;_-@"/>
    <numFmt numFmtId="177" formatCode="[$£-809]#,##0;[Red][$£-809]#,##0"/>
    <numFmt numFmtId="179" formatCode="[$£-809]#,##0.00"/>
    <numFmt numFmtId="180" formatCode="[$$-1009]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rgb="FFFFFFFF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u/>
      <sz val="11"/>
      <color theme="10"/>
      <name val="Poppins"/>
    </font>
    <font>
      <sz val="10"/>
      <color theme="1"/>
      <name val="Poppins"/>
    </font>
    <font>
      <b/>
      <sz val="10"/>
      <color theme="0"/>
      <name val="Poppins"/>
    </font>
    <font>
      <sz val="10"/>
      <name val="Poppins"/>
    </font>
    <font>
      <b/>
      <sz val="10"/>
      <name val="Poppins"/>
    </font>
    <font>
      <sz val="10"/>
      <color rgb="FFFF0000"/>
      <name val="Poppins"/>
    </font>
    <font>
      <sz val="10"/>
      <color theme="0"/>
      <name val="Poppins"/>
    </font>
    <font>
      <u/>
      <sz val="11"/>
      <color theme="0"/>
      <name val="Poppins"/>
    </font>
    <font>
      <sz val="11"/>
      <color theme="0"/>
      <name val="Poppins"/>
    </font>
    <font>
      <sz val="11"/>
      <color theme="1"/>
      <name val="Poppins"/>
    </font>
    <font>
      <b/>
      <sz val="11"/>
      <color theme="0"/>
      <name val="Poppins"/>
    </font>
    <font>
      <b/>
      <sz val="12"/>
      <color theme="0"/>
      <name val="Poppins"/>
    </font>
  </fonts>
  <fills count="19">
    <fill>
      <patternFill patternType="none"/>
    </fill>
    <fill>
      <patternFill patternType="gray125"/>
    </fill>
    <fill>
      <patternFill patternType="solid">
        <fgColor rgb="FF0C0C0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19194B"/>
        <bgColor theme="4" tint="0.79998168889431442"/>
      </patternFill>
    </fill>
    <fill>
      <patternFill patternType="solid">
        <fgColor rgb="FF19194B"/>
        <bgColor indexed="64"/>
      </patternFill>
    </fill>
    <fill>
      <patternFill patternType="solid">
        <fgColor rgb="FF00419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000000"/>
      </top>
      <bottom style="double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0" fontId="13" fillId="0" borderId="0"/>
    <xf numFmtId="0" fontId="17" fillId="0" borderId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11" fillId="7" borderId="0" xfId="5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2" fillId="3" borderId="7" xfId="0" applyFont="1" applyFill="1" applyBorder="1" applyAlignment="1">
      <alignment vertical="center"/>
    </xf>
    <xf numFmtId="172" fontId="19" fillId="0" borderId="17" xfId="0" applyNumberFormat="1" applyFont="1" applyBorder="1"/>
    <xf numFmtId="0" fontId="20" fillId="0" borderId="17" xfId="0" applyFont="1" applyBorder="1" applyAlignment="1">
      <alignment horizontal="left" wrapText="1"/>
    </xf>
    <xf numFmtId="0" fontId="19" fillId="0" borderId="17" xfId="0" applyFont="1" applyBorder="1"/>
    <xf numFmtId="0" fontId="21" fillId="8" borderId="0" xfId="0" applyFont="1" applyFill="1"/>
    <xf numFmtId="0" fontId="2" fillId="0" borderId="8" xfId="0" applyFont="1" applyBorder="1"/>
    <xf numFmtId="9" fontId="2" fillId="8" borderId="8" xfId="0" applyNumberFormat="1" applyFont="1" applyFill="1" applyBorder="1" applyAlignment="1">
      <alignment horizontal="center"/>
    </xf>
    <xf numFmtId="0" fontId="2" fillId="8" borderId="0" xfId="0" applyFont="1" applyFill="1"/>
    <xf numFmtId="9" fontId="2" fillId="8" borderId="0" xfId="0" applyNumberFormat="1" applyFont="1" applyFill="1" applyAlignment="1">
      <alignment horizontal="center"/>
    </xf>
    <xf numFmtId="0" fontId="3" fillId="8" borderId="0" xfId="0" applyFont="1" applyFill="1"/>
    <xf numFmtId="0" fontId="3" fillId="8" borderId="0" xfId="0" applyFont="1" applyFill="1" applyAlignment="1">
      <alignment horizontal="center" vertical="center" wrapText="1"/>
    </xf>
    <xf numFmtId="0" fontId="5" fillId="9" borderId="8" xfId="0" applyFont="1" applyFill="1" applyBorder="1" applyAlignment="1">
      <alignment horizontal="left" vertical="center" readingOrder="1"/>
    </xf>
    <xf numFmtId="0" fontId="5" fillId="9" borderId="8" xfId="0" applyFont="1" applyFill="1" applyBorder="1" applyAlignment="1">
      <alignment horizontal="center" vertical="center" readingOrder="1"/>
    </xf>
    <xf numFmtId="0" fontId="2" fillId="9" borderId="8" xfId="0" applyFont="1" applyFill="1" applyBorder="1"/>
    <xf numFmtId="0" fontId="5" fillId="9" borderId="8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left"/>
    </xf>
    <xf numFmtId="172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8" fillId="10" borderId="17" xfId="0" applyFont="1" applyFill="1" applyBorder="1" applyAlignment="1">
      <alignment wrapText="1"/>
    </xf>
    <xf numFmtId="0" fontId="2" fillId="0" borderId="18" xfId="0" applyFont="1" applyBorder="1"/>
    <xf numFmtId="0" fontId="10" fillId="0" borderId="17" xfId="0" applyFont="1" applyBorder="1" applyAlignment="1">
      <alignment wrapText="1"/>
    </xf>
    <xf numFmtId="0" fontId="2" fillId="0" borderId="17" xfId="0" applyFont="1" applyBorder="1"/>
    <xf numFmtId="0" fontId="2" fillId="11" borderId="8" xfId="0" applyFont="1" applyFill="1" applyBorder="1"/>
    <xf numFmtId="173" fontId="2" fillId="11" borderId="8" xfId="0" applyNumberFormat="1" applyFont="1" applyFill="1" applyBorder="1" applyAlignment="1">
      <alignment horizontal="center"/>
    </xf>
    <xf numFmtId="174" fontId="2" fillId="8" borderId="0" xfId="0" applyNumberFormat="1" applyFont="1" applyFill="1"/>
    <xf numFmtId="0" fontId="2" fillId="8" borderId="8" xfId="0" applyFont="1" applyFill="1" applyBorder="1"/>
    <xf numFmtId="0" fontId="5" fillId="9" borderId="8" xfId="0" applyFont="1" applyFill="1" applyBorder="1"/>
    <xf numFmtId="173" fontId="2" fillId="8" borderId="8" xfId="0" applyNumberFormat="1" applyFont="1" applyFill="1" applyBorder="1" applyAlignment="1">
      <alignment horizontal="center"/>
    </xf>
    <xf numFmtId="174" fontId="2" fillId="0" borderId="0" xfId="0" applyNumberFormat="1" applyFont="1" applyAlignment="1">
      <alignment horizontal="left"/>
    </xf>
    <xf numFmtId="0" fontId="15" fillId="9" borderId="8" xfId="0" applyFont="1" applyFill="1" applyBorder="1"/>
    <xf numFmtId="173" fontId="2" fillId="0" borderId="17" xfId="0" applyNumberFormat="1" applyFont="1" applyBorder="1" applyAlignment="1">
      <alignment horizontal="center"/>
    </xf>
    <xf numFmtId="0" fontId="2" fillId="8" borderId="22" xfId="0" applyFont="1" applyFill="1" applyBorder="1"/>
    <xf numFmtId="9" fontId="2" fillId="8" borderId="22" xfId="0" applyNumberFormat="1" applyFont="1" applyFill="1" applyBorder="1" applyAlignment="1">
      <alignment horizontal="center"/>
    </xf>
    <xf numFmtId="0" fontId="2" fillId="0" borderId="27" xfId="0" applyFont="1" applyBorder="1"/>
    <xf numFmtId="9" fontId="2" fillId="8" borderId="0" xfId="0" applyNumberFormat="1" applyFont="1" applyFill="1"/>
    <xf numFmtId="166" fontId="2" fillId="8" borderId="0" xfId="0" applyNumberFormat="1" applyFont="1" applyFill="1" applyAlignment="1">
      <alignment horizontal="center"/>
    </xf>
    <xf numFmtId="175" fontId="2" fillId="8" borderId="0" xfId="0" applyNumberFormat="1" applyFont="1" applyFill="1" applyAlignment="1">
      <alignment horizontal="left"/>
    </xf>
    <xf numFmtId="43" fontId="2" fillId="11" borderId="8" xfId="1" applyFont="1" applyFill="1" applyBorder="1" applyAlignment="1">
      <alignment horizontal="center"/>
    </xf>
    <xf numFmtId="0" fontId="2" fillId="8" borderId="0" xfId="0" applyFont="1" applyFill="1" applyAlignment="1">
      <alignment vertical="center"/>
    </xf>
    <xf numFmtId="176" fontId="2" fillId="8" borderId="8" xfId="0" applyNumberFormat="1" applyFont="1" applyFill="1" applyBorder="1" applyAlignment="1">
      <alignment horizontal="left"/>
    </xf>
    <xf numFmtId="175" fontId="2" fillId="8" borderId="8" xfId="0" applyNumberFormat="1" applyFont="1" applyFill="1" applyBorder="1" applyAlignment="1">
      <alignment horizontal="left"/>
    </xf>
    <xf numFmtId="0" fontId="19" fillId="0" borderId="0" xfId="0" applyFont="1"/>
    <xf numFmtId="14" fontId="2" fillId="0" borderId="8" xfId="1" applyNumberFormat="1" applyFont="1" applyBorder="1" applyAlignment="1">
      <alignment horizontal="center"/>
    </xf>
    <xf numFmtId="175" fontId="2" fillId="3" borderId="0" xfId="0" applyNumberFormat="1" applyFont="1" applyFill="1" applyAlignment="1">
      <alignment vertical="center"/>
    </xf>
    <xf numFmtId="0" fontId="2" fillId="0" borderId="28" xfId="0" applyFont="1" applyBorder="1" applyAlignment="1">
      <alignment wrapText="1"/>
    </xf>
    <xf numFmtId="0" fontId="18" fillId="10" borderId="29" xfId="0" applyFont="1" applyFill="1" applyBorder="1" applyAlignment="1">
      <alignment wrapText="1"/>
    </xf>
    <xf numFmtId="0" fontId="2" fillId="8" borderId="7" xfId="0" applyFont="1" applyFill="1" applyBorder="1"/>
    <xf numFmtId="172" fontId="2" fillId="0" borderId="30" xfId="0" applyNumberFormat="1" applyFont="1" applyBorder="1" applyAlignment="1">
      <alignment horizontal="center"/>
    </xf>
    <xf numFmtId="0" fontId="5" fillId="9" borderId="31" xfId="0" applyFont="1" applyFill="1" applyBorder="1" applyAlignment="1">
      <alignment horizontal="left"/>
    </xf>
    <xf numFmtId="0" fontId="2" fillId="0" borderId="7" xfId="0" applyFont="1" applyBorder="1"/>
    <xf numFmtId="0" fontId="2" fillId="0" borderId="32" xfId="0" applyFont="1" applyBorder="1"/>
    <xf numFmtId="0" fontId="2" fillId="11" borderId="22" xfId="0" applyFont="1" applyFill="1" applyBorder="1"/>
    <xf numFmtId="168" fontId="0" fillId="0" borderId="0" xfId="0" applyNumberFormat="1"/>
    <xf numFmtId="172" fontId="2" fillId="11" borderId="8" xfId="0" applyNumberFormat="1" applyFont="1" applyFill="1" applyBorder="1" applyAlignment="1">
      <alignment horizontal="center"/>
    </xf>
    <xf numFmtId="172" fontId="2" fillId="0" borderId="0" xfId="0" applyNumberFormat="1" applyFont="1"/>
    <xf numFmtId="172" fontId="2" fillId="0" borderId="0" xfId="0" applyNumberFormat="1" applyFont="1" applyAlignment="1">
      <alignment horizontal="left" indent="1"/>
    </xf>
    <xf numFmtId="172" fontId="5" fillId="9" borderId="8" xfId="0" applyNumberFormat="1" applyFont="1" applyFill="1" applyBorder="1" applyAlignment="1">
      <alignment horizontal="left"/>
    </xf>
    <xf numFmtId="172" fontId="2" fillId="0" borderId="17" xfId="0" applyNumberFormat="1" applyFont="1" applyBorder="1"/>
    <xf numFmtId="172" fontId="2" fillId="11" borderId="8" xfId="0" applyNumberFormat="1" applyFont="1" applyFill="1" applyBorder="1"/>
    <xf numFmtId="0" fontId="3" fillId="8" borderId="0" xfId="0" applyFont="1" applyFill="1" applyAlignment="1">
      <alignment horizontal="left"/>
    </xf>
    <xf numFmtId="0" fontId="16" fillId="0" borderId="0" xfId="0" applyFont="1"/>
    <xf numFmtId="0" fontId="3" fillId="0" borderId="9" xfId="0" applyFont="1" applyBorder="1" applyAlignment="1">
      <alignment horizontal="center" vertical="center"/>
    </xf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5" xfId="0" applyFont="1" applyBorder="1"/>
    <xf numFmtId="0" fontId="16" fillId="0" borderId="16" xfId="0" applyFont="1" applyBorder="1"/>
    <xf numFmtId="0" fontId="15" fillId="9" borderId="13" xfId="0" applyFont="1" applyFill="1" applyBorder="1" applyAlignment="1">
      <alignment horizontal="left" vertical="center" wrapText="1" readingOrder="1"/>
    </xf>
    <xf numFmtId="0" fontId="16" fillId="0" borderId="14" xfId="0" applyFont="1" applyBorder="1"/>
    <xf numFmtId="0" fontId="5" fillId="9" borderId="19" xfId="0" applyFont="1" applyFill="1" applyBorder="1" applyAlignment="1">
      <alignment horizontal="left" vertical="center" wrapText="1" readingOrder="1"/>
    </xf>
    <xf numFmtId="0" fontId="16" fillId="0" borderId="20" xfId="0" applyFont="1" applyBorder="1"/>
    <xf numFmtId="0" fontId="16" fillId="0" borderId="21" xfId="0" applyFont="1" applyBorder="1"/>
    <xf numFmtId="0" fontId="3" fillId="8" borderId="23" xfId="0" applyFont="1" applyFill="1" applyBorder="1" applyAlignment="1">
      <alignment horizontal="center" vertical="center" wrapText="1"/>
    </xf>
    <xf numFmtId="0" fontId="16" fillId="0" borderId="24" xfId="0" applyFont="1" applyBorder="1"/>
    <xf numFmtId="0" fontId="16" fillId="0" borderId="25" xfId="0" applyFont="1" applyBorder="1"/>
    <xf numFmtId="0" fontId="16" fillId="0" borderId="26" xfId="0" applyFont="1" applyBorder="1"/>
    <xf numFmtId="0" fontId="16" fillId="0" borderId="13" xfId="0" applyFont="1" applyBorder="1"/>
    <xf numFmtId="172" fontId="5" fillId="9" borderId="19" xfId="0" applyNumberFormat="1" applyFont="1" applyFill="1" applyBorder="1" applyAlignment="1">
      <alignment horizontal="left" vertical="center" wrapText="1" readingOrder="1"/>
    </xf>
    <xf numFmtId="172" fontId="16" fillId="0" borderId="20" xfId="0" applyNumberFormat="1" applyFont="1" applyBorder="1"/>
    <xf numFmtId="172" fontId="16" fillId="0" borderId="21" xfId="0" applyNumberFormat="1" applyFont="1" applyBorder="1"/>
    <xf numFmtId="0" fontId="2" fillId="3" borderId="7" xfId="0" applyFont="1" applyFill="1" applyBorder="1" applyAlignment="1">
      <alignment horizontal="center" vertical="center"/>
    </xf>
    <xf numFmtId="0" fontId="23" fillId="7" borderId="0" xfId="0" applyFont="1" applyFill="1" applyAlignment="1">
      <alignment vertical="center"/>
    </xf>
    <xf numFmtId="43" fontId="23" fillId="7" borderId="0" xfId="1" applyFont="1" applyFill="1" applyAlignment="1">
      <alignment vertical="center"/>
    </xf>
    <xf numFmtId="179" fontId="23" fillId="7" borderId="0" xfId="0" applyNumberFormat="1" applyFont="1" applyFill="1" applyAlignment="1">
      <alignment vertical="center"/>
    </xf>
    <xf numFmtId="180" fontId="23" fillId="7" borderId="0" xfId="0" applyNumberFormat="1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5" borderId="0" xfId="0" applyFont="1" applyFill="1" applyAlignment="1">
      <alignment vertical="center"/>
    </xf>
    <xf numFmtId="43" fontId="23" fillId="5" borderId="0" xfId="1" applyFont="1" applyFill="1" applyAlignment="1">
      <alignment vertical="center"/>
    </xf>
    <xf numFmtId="179" fontId="23" fillId="5" borderId="0" xfId="0" applyNumberFormat="1" applyFont="1" applyFill="1" applyAlignment="1">
      <alignment vertical="center"/>
    </xf>
    <xf numFmtId="180" fontId="23" fillId="5" borderId="0" xfId="0" applyNumberFormat="1" applyFont="1" applyFill="1" applyAlignment="1">
      <alignment vertical="center"/>
    </xf>
    <xf numFmtId="0" fontId="23" fillId="3" borderId="0" xfId="0" applyFont="1" applyFill="1" applyAlignment="1">
      <alignment vertical="center"/>
    </xf>
    <xf numFmtId="43" fontId="23" fillId="3" borderId="0" xfId="1" applyFont="1" applyFill="1" applyAlignment="1">
      <alignment vertical="center"/>
    </xf>
    <xf numFmtId="0" fontId="24" fillId="5" borderId="4" xfId="0" applyFont="1" applyFill="1" applyBorder="1" applyAlignment="1">
      <alignment horizontal="center"/>
    </xf>
    <xf numFmtId="0" fontId="24" fillId="5" borderId="33" xfId="0" applyFont="1" applyFill="1" applyBorder="1" applyAlignment="1">
      <alignment horizontal="center"/>
    </xf>
    <xf numFmtId="43" fontId="25" fillId="17" borderId="4" xfId="1" applyFont="1" applyFill="1" applyBorder="1" applyAlignment="1">
      <alignment horizontal="center"/>
    </xf>
    <xf numFmtId="168" fontId="25" fillId="0" borderId="4" xfId="1" applyNumberFormat="1" applyFont="1" applyBorder="1" applyAlignment="1">
      <alignment horizontal="center"/>
    </xf>
    <xf numFmtId="43" fontId="25" fillId="0" borderId="4" xfId="1" applyFont="1" applyBorder="1" applyAlignment="1">
      <alignment horizontal="center"/>
    </xf>
    <xf numFmtId="179" fontId="25" fillId="0" borderId="4" xfId="1" applyNumberFormat="1" applyFont="1" applyBorder="1" applyAlignment="1">
      <alignment horizontal="center"/>
    </xf>
    <xf numFmtId="180" fontId="25" fillId="0" borderId="4" xfId="1" applyNumberFormat="1" applyFont="1" applyBorder="1" applyAlignment="1">
      <alignment horizontal="center"/>
    </xf>
    <xf numFmtId="168" fontId="25" fillId="0" borderId="35" xfId="1" applyNumberFormat="1" applyFont="1" applyBorder="1" applyAlignment="1">
      <alignment horizontal="center"/>
    </xf>
    <xf numFmtId="43" fontId="25" fillId="0" borderId="35" xfId="1" applyFont="1" applyBorder="1" applyAlignment="1">
      <alignment horizontal="center"/>
    </xf>
    <xf numFmtId="179" fontId="25" fillId="0" borderId="35" xfId="1" applyNumberFormat="1" applyFont="1" applyBorder="1" applyAlignment="1">
      <alignment horizontal="center"/>
    </xf>
    <xf numFmtId="180" fontId="25" fillId="0" borderId="35" xfId="1" applyNumberFormat="1" applyFont="1" applyBorder="1" applyAlignment="1">
      <alignment horizontal="center"/>
    </xf>
    <xf numFmtId="168" fontId="25" fillId="0" borderId="34" xfId="1" applyNumberFormat="1" applyFont="1" applyBorder="1" applyAlignment="1">
      <alignment horizontal="center"/>
    </xf>
    <xf numFmtId="43" fontId="25" fillId="0" borderId="34" xfId="1" applyFont="1" applyBorder="1" applyAlignment="1">
      <alignment horizontal="center"/>
    </xf>
    <xf numFmtId="179" fontId="25" fillId="16" borderId="34" xfId="1" applyNumberFormat="1" applyFont="1" applyFill="1" applyBorder="1" applyAlignment="1">
      <alignment horizontal="center"/>
    </xf>
    <xf numFmtId="180" fontId="25" fillId="16" borderId="34" xfId="1" applyNumberFormat="1" applyFont="1" applyFill="1" applyBorder="1" applyAlignment="1">
      <alignment horizontal="center"/>
    </xf>
    <xf numFmtId="179" fontId="23" fillId="3" borderId="0" xfId="0" applyNumberFormat="1" applyFont="1" applyFill="1" applyAlignment="1">
      <alignment vertical="center"/>
    </xf>
    <xf numFmtId="180" fontId="23" fillId="3" borderId="0" xfId="0" applyNumberFormat="1" applyFont="1" applyFill="1" applyAlignment="1">
      <alignment vertical="center"/>
    </xf>
    <xf numFmtId="0" fontId="22" fillId="7" borderId="0" xfId="5" applyFont="1" applyFill="1" applyAlignment="1">
      <alignment vertical="center"/>
    </xf>
    <xf numFmtId="0" fontId="24" fillId="5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179" fontId="24" fillId="5" borderId="33" xfId="0" applyNumberFormat="1" applyFont="1" applyFill="1" applyBorder="1" applyAlignment="1">
      <alignment horizontal="center"/>
    </xf>
    <xf numFmtId="180" fontId="24" fillId="5" borderId="33" xfId="0" applyNumberFormat="1" applyFont="1" applyFill="1" applyBorder="1" applyAlignment="1">
      <alignment horizontal="center"/>
    </xf>
    <xf numFmtId="43" fontId="24" fillId="5" borderId="33" xfId="1" applyFont="1" applyFill="1" applyBorder="1" applyAlignment="1">
      <alignment horizontal="center"/>
    </xf>
    <xf numFmtId="43" fontId="24" fillId="5" borderId="37" xfId="1" applyFont="1" applyFill="1" applyBorder="1" applyAlignment="1">
      <alignment horizontal="center"/>
    </xf>
    <xf numFmtId="43" fontId="25" fillId="0" borderId="36" xfId="1" applyFont="1" applyBorder="1" applyAlignment="1">
      <alignment horizontal="center"/>
    </xf>
    <xf numFmtId="0" fontId="22" fillId="7" borderId="0" xfId="5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5" fillId="4" borderId="4" xfId="0" applyFont="1" applyFill="1" applyBorder="1"/>
    <xf numFmtId="0" fontId="26" fillId="4" borderId="4" xfId="0" applyFont="1" applyFill="1" applyBorder="1"/>
    <xf numFmtId="168" fontId="27" fillId="0" borderId="4" xfId="1" applyNumberFormat="1" applyFont="1" applyBorder="1" applyAlignment="1">
      <alignment horizontal="center" wrapText="1"/>
    </xf>
    <xf numFmtId="179" fontId="25" fillId="15" borderId="4" xfId="1" applyNumberFormat="1" applyFont="1" applyFill="1" applyBorder="1" applyAlignment="1">
      <alignment horizontal="center"/>
    </xf>
    <xf numFmtId="180" fontId="25" fillId="15" borderId="4" xfId="1" applyNumberFormat="1" applyFont="1" applyFill="1" applyBorder="1" applyAlignment="1">
      <alignment horizontal="center"/>
    </xf>
    <xf numFmtId="0" fontId="25" fillId="4" borderId="35" xfId="0" applyFont="1" applyFill="1" applyBorder="1"/>
    <xf numFmtId="179" fontId="25" fillId="15" borderId="35" xfId="1" applyNumberFormat="1" applyFont="1" applyFill="1" applyBorder="1" applyAlignment="1">
      <alignment horizontal="center"/>
    </xf>
    <xf numFmtId="180" fontId="25" fillId="15" borderId="35" xfId="1" applyNumberFormat="1" applyFont="1" applyFill="1" applyBorder="1" applyAlignment="1">
      <alignment horizontal="center"/>
    </xf>
    <xf numFmtId="0" fontId="26" fillId="4" borderId="34" xfId="0" applyFont="1" applyFill="1" applyBorder="1"/>
    <xf numFmtId="0" fontId="25" fillId="4" borderId="34" xfId="0" applyFont="1" applyFill="1" applyBorder="1"/>
    <xf numFmtId="179" fontId="25" fillId="15" borderId="34" xfId="1" applyNumberFormat="1" applyFont="1" applyFill="1" applyBorder="1" applyAlignment="1">
      <alignment horizontal="center"/>
    </xf>
    <xf numFmtId="180" fontId="25" fillId="15" borderId="34" xfId="1" applyNumberFormat="1" applyFont="1" applyFill="1" applyBorder="1" applyAlignment="1">
      <alignment horizontal="center"/>
    </xf>
    <xf numFmtId="0" fontId="25" fillId="4" borderId="36" xfId="0" applyFont="1" applyFill="1" applyBorder="1"/>
    <xf numFmtId="168" fontId="25" fillId="0" borderId="36" xfId="1" applyNumberFormat="1" applyFont="1" applyBorder="1" applyAlignment="1">
      <alignment horizontal="center"/>
    </xf>
    <xf numFmtId="179" fontId="25" fillId="0" borderId="36" xfId="1" applyNumberFormat="1" applyFont="1" applyBorder="1" applyAlignment="1">
      <alignment horizontal="center"/>
    </xf>
    <xf numFmtId="180" fontId="25" fillId="0" borderId="36" xfId="1" applyNumberFormat="1" applyFont="1" applyBorder="1" applyAlignment="1">
      <alignment horizontal="center"/>
    </xf>
    <xf numFmtId="179" fontId="25" fillId="15" borderId="36" xfId="1" applyNumberFormat="1" applyFont="1" applyFill="1" applyBorder="1" applyAlignment="1">
      <alignment horizontal="center"/>
    </xf>
    <xf numFmtId="180" fontId="25" fillId="15" borderId="36" xfId="1" applyNumberFormat="1" applyFont="1" applyFill="1" applyBorder="1" applyAlignment="1">
      <alignment horizontal="center"/>
    </xf>
    <xf numFmtId="179" fontId="27" fillId="0" borderId="4" xfId="1" applyNumberFormat="1" applyFont="1" applyBorder="1" applyAlignment="1">
      <alignment horizontal="center"/>
    </xf>
    <xf numFmtId="0" fontId="27" fillId="3" borderId="0" xfId="0" applyFont="1" applyFill="1" applyAlignment="1">
      <alignment vertical="center"/>
    </xf>
    <xf numFmtId="0" fontId="29" fillId="14" borderId="0" xfId="5" applyFont="1" applyFill="1" applyAlignment="1">
      <alignment vertical="center"/>
    </xf>
    <xf numFmtId="0" fontId="30" fillId="14" borderId="0" xfId="0" applyFont="1" applyFill="1" applyAlignment="1">
      <alignment horizontal="center"/>
    </xf>
    <xf numFmtId="0" fontId="30" fillId="14" borderId="0" xfId="0" applyFont="1" applyFill="1"/>
    <xf numFmtId="177" fontId="30" fillId="14" borderId="0" xfId="0" applyNumberFormat="1" applyFont="1" applyFill="1"/>
    <xf numFmtId="0" fontId="31" fillId="0" borderId="0" xfId="0" applyFont="1"/>
    <xf numFmtId="0" fontId="31" fillId="3" borderId="0" xfId="0" applyFont="1" applyFill="1"/>
    <xf numFmtId="0" fontId="32" fillId="12" borderId="6" xfId="0" applyFont="1" applyFill="1" applyBorder="1" applyAlignment="1">
      <alignment horizontal="left" vertical="center"/>
    </xf>
    <xf numFmtId="0" fontId="32" fillId="12" borderId="6" xfId="0" applyFont="1" applyFill="1" applyBorder="1" applyAlignment="1">
      <alignment horizontal="center" vertical="center" wrapText="1"/>
    </xf>
    <xf numFmtId="177" fontId="32" fillId="12" borderId="6" xfId="0" applyNumberFormat="1" applyFont="1" applyFill="1" applyBorder="1" applyAlignment="1">
      <alignment horizontal="center" vertical="center" wrapText="1"/>
    </xf>
    <xf numFmtId="177" fontId="32" fillId="12" borderId="6" xfId="0" applyNumberFormat="1" applyFont="1" applyFill="1" applyBorder="1" applyAlignment="1">
      <alignment horizontal="left" vertical="center"/>
    </xf>
    <xf numFmtId="177" fontId="31" fillId="0" borderId="0" xfId="0" applyNumberFormat="1" applyFont="1"/>
    <xf numFmtId="0" fontId="32" fillId="14" borderId="5" xfId="0" applyFont="1" applyFill="1" applyBorder="1" applyAlignment="1">
      <alignment horizontal="left" indent="1"/>
    </xf>
    <xf numFmtId="177" fontId="32" fillId="14" borderId="5" xfId="0" applyNumberFormat="1" applyFont="1" applyFill="1" applyBorder="1" applyAlignment="1">
      <alignment horizontal="right"/>
    </xf>
    <xf numFmtId="171" fontId="31" fillId="3" borderId="0" xfId="0" applyNumberFormat="1" applyFont="1" applyFill="1" applyAlignment="1">
      <alignment horizontal="right" vertical="center"/>
    </xf>
    <xf numFmtId="177" fontId="31" fillId="3" borderId="0" xfId="0" applyNumberFormat="1" applyFont="1" applyFill="1" applyAlignment="1">
      <alignment horizontal="right" vertical="center"/>
    </xf>
    <xf numFmtId="0" fontId="32" fillId="13" borderId="6" xfId="0" applyFont="1" applyFill="1" applyBorder="1"/>
    <xf numFmtId="167" fontId="32" fillId="13" borderId="6" xfId="0" applyNumberFormat="1" applyFont="1" applyFill="1" applyBorder="1" applyAlignment="1">
      <alignment horizontal="right"/>
    </xf>
    <xf numFmtId="177" fontId="32" fillId="13" borderId="6" xfId="0" applyNumberFormat="1" applyFont="1" applyFill="1" applyBorder="1" applyAlignment="1">
      <alignment horizontal="right"/>
    </xf>
    <xf numFmtId="171" fontId="31" fillId="3" borderId="0" xfId="0" applyNumberFormat="1" applyFont="1" applyFill="1"/>
    <xf numFmtId="177" fontId="31" fillId="3" borderId="0" xfId="0" applyNumberFormat="1" applyFont="1" applyFill="1"/>
    <xf numFmtId="0" fontId="32" fillId="14" borderId="0" xfId="0" applyFont="1" applyFill="1" applyAlignment="1">
      <alignment horizontal="left"/>
    </xf>
    <xf numFmtId="177" fontId="32" fillId="14" borderId="0" xfId="1" applyNumberFormat="1" applyFont="1" applyFill="1" applyBorder="1" applyAlignment="1"/>
    <xf numFmtId="0" fontId="32" fillId="18" borderId="0" xfId="0" applyFont="1" applyFill="1" applyAlignment="1">
      <alignment horizontal="left"/>
    </xf>
    <xf numFmtId="177" fontId="32" fillId="18" borderId="0" xfId="1" applyNumberFormat="1" applyFont="1" applyFill="1" applyBorder="1" applyAlignment="1"/>
    <xf numFmtId="177" fontId="32" fillId="14" borderId="0" xfId="0" applyNumberFormat="1" applyFont="1" applyFill="1"/>
    <xf numFmtId="4" fontId="32" fillId="14" borderId="5" xfId="0" applyNumberFormat="1" applyFont="1" applyFill="1" applyBorder="1" applyAlignment="1">
      <alignment horizontal="right"/>
    </xf>
    <xf numFmtId="4" fontId="31" fillId="3" borderId="0" xfId="0" applyNumberFormat="1" applyFont="1" applyFill="1" applyAlignment="1">
      <alignment horizontal="right" vertical="center"/>
    </xf>
    <xf numFmtId="4" fontId="32" fillId="13" borderId="6" xfId="0" applyNumberFormat="1" applyFont="1" applyFill="1" applyBorder="1" applyAlignment="1">
      <alignment horizontal="right"/>
    </xf>
    <xf numFmtId="4" fontId="31" fillId="3" borderId="0" xfId="0" applyNumberFormat="1" applyFont="1" applyFill="1"/>
    <xf numFmtId="4" fontId="32" fillId="12" borderId="6" xfId="0" applyNumberFormat="1" applyFont="1" applyFill="1" applyBorder="1" applyAlignment="1">
      <alignment horizontal="left" vertical="center"/>
    </xf>
    <xf numFmtId="4" fontId="32" fillId="14" borderId="0" xfId="1" applyNumberFormat="1" applyFont="1" applyFill="1" applyBorder="1" applyAlignment="1"/>
    <xf numFmtId="4" fontId="32" fillId="18" borderId="0" xfId="1" applyNumberFormat="1" applyFont="1" applyFill="1" applyBorder="1" applyAlignment="1"/>
    <xf numFmtId="4" fontId="32" fillId="14" borderId="0" xfId="0" applyNumberFormat="1" applyFont="1" applyFill="1"/>
    <xf numFmtId="4" fontId="31" fillId="0" borderId="0" xfId="0" applyNumberFormat="1" applyFont="1"/>
    <xf numFmtId="0" fontId="22" fillId="6" borderId="0" xfId="5" applyFont="1" applyFill="1" applyAlignment="1">
      <alignment vertical="center"/>
    </xf>
    <xf numFmtId="0" fontId="33" fillId="6" borderId="0" xfId="0" applyFont="1" applyFill="1" applyAlignment="1">
      <alignment horizontal="center" vertical="center"/>
    </xf>
    <xf numFmtId="0" fontId="28" fillId="6" borderId="0" xfId="0" applyFont="1" applyFill="1" applyAlignment="1">
      <alignment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left" vertical="center"/>
    </xf>
    <xf numFmtId="0" fontId="28" fillId="5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left" vertical="center"/>
    </xf>
    <xf numFmtId="43" fontId="23" fillId="0" borderId="1" xfId="1" applyFont="1" applyBorder="1" applyAlignment="1">
      <alignment horizontal="center" vertical="center"/>
    </xf>
    <xf numFmtId="168" fontId="23" fillId="0" borderId="1" xfId="1" applyNumberFormat="1" applyFont="1" applyBorder="1" applyAlignment="1">
      <alignment horizontal="center" vertical="center"/>
    </xf>
    <xf numFmtId="14" fontId="23" fillId="0" borderId="1" xfId="1" applyNumberFormat="1" applyFont="1" applyBorder="1" applyAlignment="1">
      <alignment horizontal="center" vertical="center"/>
    </xf>
    <xf numFmtId="170" fontId="23" fillId="0" borderId="1" xfId="1" applyNumberFormat="1" applyFont="1" applyBorder="1" applyAlignment="1">
      <alignment horizontal="center" vertical="center"/>
    </xf>
  </cellXfs>
  <cellStyles count="12">
    <cellStyle name="Comma" xfId="1" builtinId="3"/>
    <cellStyle name="Comma 2" xfId="6" xr:uid="{9CF90A6E-9603-425B-B619-76E61D360F28}"/>
    <cellStyle name="Currency 2" xfId="4" xr:uid="{DA9FDA26-58A1-41E3-8AE3-1F2CD69F3822}"/>
    <cellStyle name="Currency 3" xfId="7" xr:uid="{23C401FA-1D36-4F0B-B1CB-14C56AF3C819}"/>
    <cellStyle name="Hyperlink" xfId="5" builtinId="8"/>
    <cellStyle name="Normal" xfId="0" builtinId="0"/>
    <cellStyle name="Normal 2" xfId="3" xr:uid="{625D4D4B-3186-404B-A722-341150F063F5}"/>
    <cellStyle name="Normal 2 2" xfId="8" xr:uid="{05635D75-890E-48F9-9469-4201865FF2F9}"/>
    <cellStyle name="Normal 2 3" xfId="9" xr:uid="{7089D76C-A33C-4B5E-8E0D-23DF47D4DFD9}"/>
    <cellStyle name="Normal 2 4" xfId="10" xr:uid="{53D4DED1-3DDF-4182-8F50-7929ADC32704}"/>
    <cellStyle name="Normal 3" xfId="11" xr:uid="{909E9195-AEC2-4BC6-97F3-CD60E9402FE8}"/>
    <cellStyle name="標準 2" xfId="2" xr:uid="{0B79A2E5-2F67-48E4-9903-30EFB17F76D9}"/>
  </cellStyles>
  <dxfs count="0"/>
  <tableStyles count="0" defaultTableStyle="TableStyleMedium2" defaultPivotStyle="PivotStyleLight16"/>
  <colors>
    <mruColors>
      <color rgb="FFDEE4EE"/>
      <color rgb="FFE2E8EA"/>
      <color rgb="FF000000"/>
      <color rgb="FF000A64"/>
      <color rgb="FF03999A"/>
      <color rgb="FFDD4323"/>
      <color rgb="FF0C0C0B"/>
      <color rgb="FF5A5A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ernationalrugbyboard.sharepoint.com/Users/rmatzelle/Dropbox%20(MI%20Associates)/Jobs/03%20IN%20PROGRESS/1692%20RWC27%20Economic%20Impact%20Assessment/04%20Assumptions%20Report%20and%20Mock%20Model/Schedule_MI_v3%20(EI%20Mode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ernationalrugbyboard.sharepoint.com/Users/Kalle.Kauppila/OneDrive%20-%20World%20Rugby%20Limited/Kalle%20Files/5.%20Properties/Rugby%20World%20Cup/RWC%202027%20-%202031/Modelling/Copy%20of%20Draft_RWC_Model_v21.1%20(Kall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wai_duen_lee\Local%20Settings\Temporary%20Internet%20Files\Content.Outlook\RE69MJ8N\20100817HumanResourcesBuildUp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0.187.3\rwc2019-cs\Share\12_Ticketing&amp;Marketing\&#20491;&#20154;&#12501;&#12457;&#12523;&#12480;\14_Sei\6.&#12503;&#12521;&#12452;&#12471;&#12531;&#12464;\RWC2019Prices%20Calculation_Final_1710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ch Schedule_AK"/>
      <sheetName val="Look Up Tables_AK"/>
      <sheetName val="Match Schedule_Japan"/>
      <sheetName val="Match Schedule_EI Modelv1"/>
      <sheetName val="Match Schedule_EI Modelv2"/>
      <sheetName val="Look Up Tables_MI"/>
      <sheetName val="Look Up Tables_Japan"/>
      <sheetName val="Dependents_List"/>
      <sheetName val="Schedule_MI_v3 (EI Model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 Log"/>
      <sheetName val="OUTPUTS -&gt;"/>
      <sheetName val="P&amp;L Summary_Combined"/>
      <sheetName val="Returns"/>
      <sheetName val="Value Generation"/>
      <sheetName val="P&amp;L Summary"/>
      <sheetName val="KK2"/>
      <sheetName val="KK"/>
      <sheetName val="Graphs for Deck"/>
      <sheetName val="CF Summary"/>
      <sheetName val="Cash Flow Graphs"/>
      <sheetName val="Cost savings summary"/>
      <sheetName val="CALCULATIONS -&gt;"/>
      <sheetName val="Calcs_Rev"/>
      <sheetName val="Calcs_Exp"/>
      <sheetName val="DDC CF"/>
      <sheetName val="Calcs_Cash_Flows"/>
      <sheetName val="INPUTS -&gt;"/>
      <sheetName val="Timeline"/>
      <sheetName val="Inputs (TI)"/>
      <sheetName val="Inputs (TD)"/>
      <sheetName val="Assumptions Summary"/>
      <sheetName val="PwC_CashFlow_Assumptions_Fr23"/>
      <sheetName val="Australia27_Interim_Budget"/>
      <sheetName val="2C reconciliation"/>
      <sheetName val="Section Break Template"/>
      <sheetName val="Template Sheets -&gt;"/>
      <sheetName val="Template_Tournament"/>
      <sheetName val="Template_Cash Flo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ing Figure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サマリー"/>
      <sheetName val="最新版171025"/>
      <sheetName val="価格表（最新版）25％へ"/>
      <sheetName val="⇒Don't Touch"/>
      <sheetName val="価格表（ポール案）"/>
      <sheetName val="価格表 (OC案)"/>
      <sheetName val="価格表（座席数過去）"/>
      <sheetName val="現状案"/>
      <sheetName val="ポール案"/>
      <sheetName val="OC案 (1018更新)"/>
      <sheetName val="OC案 (1018更新) ベニュー別"/>
      <sheetName val="OC案"/>
      <sheetName val="Memo"/>
      <sheetName val="ポール案(ベニュー別)"/>
      <sheetName val="確認用"/>
      <sheetName val="Summary"/>
      <sheetName val="CASE A(60%・80%・100%)"/>
      <sheetName val="CASE B(0-100%)"/>
      <sheetName val="Sheet4"/>
      <sheetName val="List"/>
      <sheetName val="Holi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3F333-D8E3-4E8F-9AA9-3D0B88FA2325}">
  <sheetPr codeName="Sheet21">
    <tabColor theme="7" tint="0.79998168889431442"/>
  </sheetPr>
  <dimension ref="A1:H28"/>
  <sheetViews>
    <sheetView zoomScaleNormal="100" workbookViewId="0">
      <selection activeCell="B7" sqref="B7"/>
    </sheetView>
  </sheetViews>
  <sheetFormatPr defaultColWidth="9.140625" defaultRowHeight="19.5" x14ac:dyDescent="0.25"/>
  <cols>
    <col min="1" max="1" width="8.85546875" style="105" customWidth="1"/>
    <col min="2" max="2" width="50.85546875" style="126" bestFit="1" customWidth="1"/>
    <col min="3" max="6" width="14.42578125" style="105" customWidth="1"/>
    <col min="7" max="7" width="17.42578125" style="105" bestFit="1" customWidth="1"/>
    <col min="8" max="8" width="17.42578125" style="105" customWidth="1"/>
    <col min="9" max="16384" width="9.140625" style="105"/>
  </cols>
  <sheetData>
    <row r="1" spans="1:8" s="100" customFormat="1" ht="36.75" customHeight="1" x14ac:dyDescent="0.25">
      <c r="A1" s="188"/>
      <c r="B1" s="189"/>
      <c r="C1" s="190"/>
      <c r="D1" s="190"/>
      <c r="E1" s="190"/>
      <c r="F1" s="190"/>
      <c r="G1" s="190"/>
      <c r="H1" s="190"/>
    </row>
    <row r="2" spans="1:8" s="100" customFormat="1" ht="18.75" customHeight="1" x14ac:dyDescent="0.25">
      <c r="A2" s="125" t="s">
        <v>0</v>
      </c>
      <c r="B2" s="133"/>
      <c r="C2" s="101"/>
      <c r="D2" s="101"/>
      <c r="E2" s="101"/>
      <c r="F2" s="101"/>
      <c r="G2" s="101"/>
      <c r="H2" s="101"/>
    </row>
    <row r="3" spans="1:8" ht="17.25" customHeight="1" x14ac:dyDescent="0.25">
      <c r="A3" s="191" t="s">
        <v>1</v>
      </c>
      <c r="B3" s="192" t="s">
        <v>2</v>
      </c>
      <c r="C3" s="193"/>
      <c r="D3" s="193" t="s">
        <v>3</v>
      </c>
      <c r="E3" s="193" t="s">
        <v>4</v>
      </c>
      <c r="F3" s="193" t="s">
        <v>5</v>
      </c>
      <c r="G3" s="193" t="s">
        <v>6</v>
      </c>
      <c r="H3" s="193" t="s">
        <v>7</v>
      </c>
    </row>
    <row r="4" spans="1:8" ht="17.25" customHeight="1" x14ac:dyDescent="0.25">
      <c r="A4" s="194" t="s">
        <v>8</v>
      </c>
      <c r="B4" s="195"/>
      <c r="C4" s="196"/>
      <c r="D4" s="197"/>
      <c r="E4" s="198"/>
      <c r="F4" s="196"/>
      <c r="G4" s="199"/>
      <c r="H4" s="199"/>
    </row>
    <row r="5" spans="1:8" ht="17.25" customHeight="1" x14ac:dyDescent="0.25">
      <c r="A5" s="194" t="s">
        <v>9</v>
      </c>
      <c r="B5" s="195"/>
      <c r="C5" s="196"/>
      <c r="D5" s="196"/>
      <c r="E5" s="198"/>
      <c r="F5" s="196"/>
      <c r="G5" s="199"/>
      <c r="H5" s="199"/>
    </row>
    <row r="6" spans="1:8" ht="17.25" customHeight="1" x14ac:dyDescent="0.25">
      <c r="A6" s="194" t="s">
        <v>10</v>
      </c>
      <c r="B6" s="195"/>
      <c r="C6" s="196"/>
      <c r="D6" s="196"/>
      <c r="E6" s="196"/>
      <c r="F6" s="196"/>
      <c r="G6" s="196"/>
      <c r="H6" s="196"/>
    </row>
    <row r="7" spans="1:8" ht="17.25" customHeight="1" x14ac:dyDescent="0.25">
      <c r="A7" s="194"/>
      <c r="B7" s="195"/>
      <c r="C7" s="196"/>
      <c r="D7" s="196"/>
      <c r="E7" s="196"/>
      <c r="F7" s="196"/>
      <c r="G7" s="196"/>
      <c r="H7" s="196"/>
    </row>
    <row r="8" spans="1:8" ht="17.25" customHeight="1" x14ac:dyDescent="0.25">
      <c r="A8" s="194"/>
      <c r="B8" s="195"/>
      <c r="C8" s="196"/>
      <c r="D8" s="196"/>
      <c r="E8" s="196"/>
      <c r="F8" s="196"/>
      <c r="G8" s="196"/>
      <c r="H8" s="196"/>
    </row>
    <row r="9" spans="1:8" ht="17.25" customHeight="1" x14ac:dyDescent="0.25">
      <c r="A9" s="194"/>
      <c r="B9" s="195"/>
      <c r="C9" s="196"/>
      <c r="D9" s="196"/>
      <c r="E9" s="196"/>
      <c r="F9" s="196"/>
      <c r="G9" s="196"/>
      <c r="H9" s="196"/>
    </row>
    <row r="10" spans="1:8" ht="17.25" customHeight="1" x14ac:dyDescent="0.25">
      <c r="A10" s="194"/>
      <c r="B10" s="195"/>
      <c r="C10" s="196"/>
      <c r="D10" s="196"/>
      <c r="E10" s="196"/>
      <c r="F10" s="196"/>
      <c r="G10" s="196"/>
      <c r="H10" s="196"/>
    </row>
    <row r="11" spans="1:8" ht="17.25" customHeight="1" x14ac:dyDescent="0.25">
      <c r="A11" s="194"/>
      <c r="B11" s="195"/>
      <c r="C11" s="196"/>
      <c r="D11" s="196"/>
      <c r="E11" s="196"/>
      <c r="F11" s="196"/>
      <c r="G11" s="196"/>
      <c r="H11" s="196"/>
    </row>
    <row r="12" spans="1:8" ht="17.25" customHeight="1" x14ac:dyDescent="0.25">
      <c r="A12" s="194"/>
      <c r="B12" s="195"/>
      <c r="C12" s="196"/>
      <c r="D12" s="196"/>
      <c r="E12" s="196"/>
      <c r="F12" s="196"/>
      <c r="G12" s="196"/>
      <c r="H12" s="196"/>
    </row>
    <row r="13" spans="1:8" ht="17.25" customHeight="1" x14ac:dyDescent="0.25">
      <c r="C13" s="106"/>
      <c r="D13" s="106"/>
      <c r="E13" s="106"/>
      <c r="F13" s="106"/>
      <c r="G13" s="106"/>
      <c r="H13" s="106"/>
    </row>
    <row r="14" spans="1:8" ht="17.25" customHeight="1" x14ac:dyDescent="0.25">
      <c r="C14" s="106"/>
      <c r="D14" s="106"/>
      <c r="E14" s="106"/>
      <c r="F14" s="106"/>
      <c r="G14" s="106"/>
      <c r="H14" s="106"/>
    </row>
    <row r="15" spans="1:8" ht="17.25" customHeight="1" x14ac:dyDescent="0.25"/>
    <row r="16" spans="1:8" ht="17.25" customHeight="1" x14ac:dyDescent="0.25"/>
    <row r="17" ht="17.25" customHeight="1" x14ac:dyDescent="0.25"/>
    <row r="18" ht="17.25" customHeight="1" x14ac:dyDescent="0.25"/>
    <row r="19" ht="17.25" customHeight="1" x14ac:dyDescent="0.25"/>
    <row r="20" ht="17.25" customHeight="1" x14ac:dyDescent="0.25"/>
    <row r="21" ht="17.25" customHeight="1" x14ac:dyDescent="0.25"/>
    <row r="22" ht="17.25" customHeight="1" x14ac:dyDescent="0.25"/>
    <row r="23" ht="17.25" customHeight="1" x14ac:dyDescent="0.25"/>
    <row r="24" ht="17.25" customHeight="1" x14ac:dyDescent="0.25"/>
    <row r="25" ht="17.25" customHeight="1" x14ac:dyDescent="0.25"/>
    <row r="26" ht="17.25" customHeight="1" x14ac:dyDescent="0.25"/>
    <row r="27" ht="17.25" customHeight="1" x14ac:dyDescent="0.25"/>
    <row r="28" ht="17.25" customHeight="1" x14ac:dyDescent="0.25"/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B90C-8E5C-4B07-BFBC-2DF67191A4EC}">
  <sheetPr>
    <tabColor theme="7" tint="0.79998168889431442"/>
    <pageSetUpPr fitToPage="1"/>
  </sheetPr>
  <dimension ref="A1:I16"/>
  <sheetViews>
    <sheetView tabSelected="1" zoomScaleNormal="100" workbookViewId="0">
      <pane ySplit="3" topLeftCell="A7" activePane="bottomLeft" state="frozen"/>
      <selection pane="bottomLeft" activeCell="C9" sqref="C9"/>
    </sheetView>
  </sheetViews>
  <sheetFormatPr defaultRowHeight="21.75" x14ac:dyDescent="0.6"/>
  <cols>
    <col min="1" max="1" width="3.7109375" style="158" customWidth="1"/>
    <col min="2" max="2" width="31.5703125" style="158" bestFit="1" customWidth="1"/>
    <col min="3" max="3" width="21.42578125" style="158" customWidth="1"/>
    <col min="4" max="4" width="15.140625" style="158" customWidth="1"/>
    <col min="5" max="5" width="10.7109375" style="158" hidden="1" customWidth="1"/>
    <col min="6" max="6" width="14.42578125" style="158" hidden="1" customWidth="1"/>
    <col min="7" max="7" width="14" style="158" hidden="1" customWidth="1"/>
    <col min="8" max="8" width="11" style="158" hidden="1" customWidth="1"/>
    <col min="9" max="9" width="28" style="164" customWidth="1"/>
    <col min="10" max="16384" width="9.140625" style="158"/>
  </cols>
  <sheetData>
    <row r="1" spans="1:9" x14ac:dyDescent="0.6">
      <c r="A1" s="154"/>
      <c r="B1" s="155"/>
      <c r="C1" s="156"/>
      <c r="D1" s="156"/>
      <c r="E1" s="156"/>
      <c r="F1" s="156"/>
      <c r="G1" s="156"/>
      <c r="H1" s="156"/>
      <c r="I1" s="157"/>
    </row>
    <row r="2" spans="1:9" ht="43.5" x14ac:dyDescent="0.6">
      <c r="A2" s="159"/>
      <c r="B2" s="160"/>
      <c r="C2" s="161" t="s">
        <v>11</v>
      </c>
      <c r="D2" s="161" t="s">
        <v>12</v>
      </c>
      <c r="E2" s="161" t="s">
        <v>13</v>
      </c>
      <c r="F2" s="161" t="s">
        <v>14</v>
      </c>
      <c r="G2" s="161" t="s">
        <v>15</v>
      </c>
      <c r="H2" s="161" t="s">
        <v>16</v>
      </c>
      <c r="I2" s="162" t="s">
        <v>17</v>
      </c>
    </row>
    <row r="3" spans="1:9" x14ac:dyDescent="0.6">
      <c r="A3" s="159"/>
      <c r="B3" s="160"/>
      <c r="C3" s="160"/>
      <c r="D3" s="160"/>
      <c r="E3" s="160" t="s">
        <v>18</v>
      </c>
      <c r="F3" s="160" t="s">
        <v>19</v>
      </c>
      <c r="G3" s="160" t="s">
        <v>20</v>
      </c>
      <c r="H3" s="160" t="s">
        <v>21</v>
      </c>
      <c r="I3" s="163"/>
    </row>
    <row r="4" spans="1:9" x14ac:dyDescent="0.6">
      <c r="A4" s="159"/>
      <c r="B4" s="159"/>
    </row>
    <row r="5" spans="1:9" x14ac:dyDescent="0.6">
      <c r="A5" s="159"/>
      <c r="B5" s="165" t="s">
        <v>22</v>
      </c>
      <c r="C5" s="179">
        <f>C11</f>
        <v>140</v>
      </c>
      <c r="D5" s="166"/>
      <c r="E5" s="166">
        <f>C11</f>
        <v>140</v>
      </c>
      <c r="F5" s="166" t="e">
        <f t="shared" ref="F5" si="0">E11</f>
        <v>#REF!</v>
      </c>
      <c r="G5" s="166" t="e">
        <f>F11</f>
        <v>#REF!</v>
      </c>
      <c r="H5" s="166"/>
      <c r="I5" s="166"/>
    </row>
    <row r="6" spans="1:9" x14ac:dyDescent="0.6">
      <c r="A6" s="159"/>
      <c r="B6" s="165" t="s">
        <v>23</v>
      </c>
      <c r="C6" s="179">
        <f>C14</f>
        <v>103</v>
      </c>
      <c r="D6" s="166"/>
      <c r="E6" s="166">
        <f>C14</f>
        <v>103</v>
      </c>
      <c r="F6" s="166" t="e">
        <f>F14+#REF!</f>
        <v>#REF!</v>
      </c>
      <c r="G6" s="166" t="e">
        <f>G14+#REF!</f>
        <v>#REF!</v>
      </c>
      <c r="H6" s="166" t="e">
        <f>H14+#REF!</f>
        <v>#REF!</v>
      </c>
      <c r="I6" s="166"/>
    </row>
    <row r="7" spans="1:9" x14ac:dyDescent="0.6">
      <c r="A7" s="159"/>
      <c r="B7" s="159"/>
      <c r="C7" s="180"/>
      <c r="D7" s="167"/>
      <c r="E7" s="168"/>
      <c r="F7" s="168"/>
      <c r="G7" s="168"/>
      <c r="H7" s="168"/>
      <c r="I7" s="168"/>
    </row>
    <row r="8" spans="1:9" x14ac:dyDescent="0.6">
      <c r="A8" s="159"/>
      <c r="B8" s="169" t="s">
        <v>24</v>
      </c>
      <c r="C8" s="181">
        <f>C5-C6</f>
        <v>37</v>
      </c>
      <c r="D8" s="170"/>
      <c r="E8" s="171">
        <f>E5-E6</f>
        <v>37</v>
      </c>
      <c r="F8" s="171" t="e">
        <f t="shared" ref="F8:H8" si="1">F5-F6</f>
        <v>#REF!</v>
      </c>
      <c r="G8" s="171" t="e">
        <f t="shared" si="1"/>
        <v>#REF!</v>
      </c>
      <c r="H8" s="171" t="e">
        <f t="shared" si="1"/>
        <v>#REF!</v>
      </c>
      <c r="I8" s="171"/>
    </row>
    <row r="9" spans="1:9" x14ac:dyDescent="0.6">
      <c r="A9" s="159"/>
      <c r="B9" s="159"/>
      <c r="C9" s="182"/>
      <c r="D9" s="172"/>
      <c r="E9" s="173"/>
      <c r="F9" s="173"/>
      <c r="G9" s="173"/>
      <c r="H9" s="173"/>
      <c r="I9" s="173"/>
    </row>
    <row r="10" spans="1:9" x14ac:dyDescent="0.6">
      <c r="A10" s="159"/>
      <c r="B10" s="160" t="s">
        <v>25</v>
      </c>
      <c r="C10" s="183"/>
      <c r="D10" s="160"/>
      <c r="E10" s="163"/>
      <c r="F10" s="163"/>
      <c r="G10" s="163"/>
      <c r="H10" s="163"/>
      <c r="I10" s="163"/>
    </row>
    <row r="11" spans="1:9" x14ac:dyDescent="0.6">
      <c r="A11" s="159"/>
      <c r="B11" s="174" t="s">
        <v>26</v>
      </c>
      <c r="C11" s="184">
        <f>Revenue!G22</f>
        <v>140</v>
      </c>
      <c r="D11" s="175"/>
      <c r="E11" s="175" t="e">
        <f>#REF!+#REF!+#REF!+#REF!</f>
        <v>#REF!</v>
      </c>
      <c r="F11" s="175" t="e">
        <f>#REF!+#REF!+#REF!+#REF!</f>
        <v>#REF!</v>
      </c>
      <c r="G11" s="175" t="e">
        <f>#REF!+#REF!+#REF!+#REF!</f>
        <v>#REF!</v>
      </c>
      <c r="H11" s="175"/>
      <c r="I11" s="175"/>
    </row>
    <row r="12" spans="1:9" x14ac:dyDescent="0.6">
      <c r="A12" s="159"/>
      <c r="B12" s="176"/>
      <c r="C12" s="185"/>
      <c r="D12" s="177"/>
      <c r="E12" s="177"/>
      <c r="F12" s="177"/>
      <c r="G12" s="177"/>
      <c r="H12" s="177"/>
      <c r="I12" s="177"/>
    </row>
    <row r="13" spans="1:9" x14ac:dyDescent="0.6">
      <c r="A13" s="159"/>
      <c r="B13" s="160" t="s">
        <v>27</v>
      </c>
      <c r="C13" s="183"/>
      <c r="D13" s="160"/>
      <c r="E13" s="163"/>
      <c r="F13" s="163"/>
      <c r="G13" s="163"/>
      <c r="H13" s="163"/>
      <c r="I13" s="163"/>
    </row>
    <row r="14" spans="1:9" x14ac:dyDescent="0.6">
      <c r="A14" s="159"/>
      <c r="B14" s="174" t="s">
        <v>26</v>
      </c>
      <c r="C14" s="186">
        <f>C15+C16</f>
        <v>103</v>
      </c>
      <c r="D14" s="178"/>
      <c r="E14" s="178" t="e">
        <f>#REF!+#REF!+#REF!+#REF!+#REF!+#REF!</f>
        <v>#REF!</v>
      </c>
      <c r="F14" s="178" t="e">
        <f>#REF!+#REF!+#REF!+#REF!+#REF!+#REF!</f>
        <v>#REF!</v>
      </c>
      <c r="G14" s="178" t="e">
        <f>#REF!+#REF!+#REF!+#REF!+#REF!+#REF!</f>
        <v>#REF!</v>
      </c>
      <c r="H14" s="178" t="e">
        <f>#REF!+#REF!+#REF!+#REF!+#REF!+#REF!</f>
        <v>#REF!</v>
      </c>
      <c r="I14" s="178"/>
    </row>
    <row r="15" spans="1:9" x14ac:dyDescent="0.6">
      <c r="B15" s="158" t="s">
        <v>123</v>
      </c>
      <c r="C15" s="187">
        <f>'Squad Costs'!G22</f>
        <v>55</v>
      </c>
    </row>
    <row r="16" spans="1:9" x14ac:dyDescent="0.6">
      <c r="B16" s="158" t="s">
        <v>124</v>
      </c>
      <c r="C16" s="187">
        <f>'Tournament Costs'!G22</f>
        <v>48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7108-57D6-4550-9652-8C1EF257ECB8}">
  <sheetPr>
    <tabColor rgb="FF00B050"/>
  </sheetPr>
  <dimension ref="A1:O23"/>
  <sheetViews>
    <sheetView workbookViewId="0">
      <selection activeCell="H8" sqref="H8"/>
    </sheetView>
  </sheetViews>
  <sheetFormatPr defaultColWidth="9.140625" defaultRowHeight="19.5" x14ac:dyDescent="0.25"/>
  <cols>
    <col min="1" max="1" width="32.28515625" style="105" customWidth="1"/>
    <col min="2" max="2" width="47.85546875" style="126" bestFit="1" customWidth="1"/>
    <col min="3" max="5" width="18" style="105" customWidth="1"/>
    <col min="6" max="9" width="18" style="106" customWidth="1"/>
    <col min="10" max="10" width="70.42578125" style="105" customWidth="1"/>
    <col min="11" max="11" width="18" style="122" hidden="1" customWidth="1"/>
    <col min="12" max="12" width="15.140625" style="123" hidden="1" customWidth="1"/>
    <col min="13" max="13" width="18" style="122" hidden="1" customWidth="1"/>
    <col min="14" max="14" width="15.140625" style="123" hidden="1" customWidth="1"/>
    <col min="15" max="15" width="15.140625" style="105" hidden="1" customWidth="1"/>
    <col min="16" max="16384" width="9.140625" style="105"/>
  </cols>
  <sheetData>
    <row r="1" spans="1:15" s="100" customFormat="1" ht="36.75" customHeight="1" x14ac:dyDescent="0.25">
      <c r="A1" s="124"/>
      <c r="B1" s="132"/>
      <c r="C1" s="96"/>
      <c r="D1" s="96"/>
      <c r="E1" s="96"/>
      <c r="F1" s="97"/>
      <c r="G1" s="97"/>
      <c r="H1" s="97"/>
      <c r="I1" s="97"/>
      <c r="J1" s="96"/>
      <c r="K1" s="98"/>
      <c r="L1" s="99"/>
      <c r="M1" s="98"/>
      <c r="N1" s="99"/>
      <c r="O1" s="96"/>
    </row>
    <row r="2" spans="1:15" s="100" customFormat="1" ht="18.75" customHeight="1" x14ac:dyDescent="0.25">
      <c r="A2" s="125" t="s">
        <v>121</v>
      </c>
      <c r="B2" s="133"/>
      <c r="C2" s="101"/>
      <c r="D2" s="101"/>
      <c r="E2" s="101"/>
      <c r="F2" s="102"/>
      <c r="G2" s="102"/>
      <c r="H2" s="102"/>
      <c r="I2" s="102"/>
      <c r="J2" s="101"/>
      <c r="K2" s="103"/>
      <c r="L2" s="104"/>
      <c r="M2" s="103"/>
      <c r="N2" s="104"/>
      <c r="O2" s="101"/>
    </row>
    <row r="3" spans="1:15" x14ac:dyDescent="0.55000000000000004">
      <c r="A3" s="107" t="s">
        <v>28</v>
      </c>
      <c r="B3" s="107" t="s">
        <v>29</v>
      </c>
      <c r="C3" s="107" t="s">
        <v>30</v>
      </c>
      <c r="D3" s="107" t="s">
        <v>31</v>
      </c>
      <c r="E3" s="107" t="s">
        <v>32</v>
      </c>
      <c r="F3" s="129" t="s">
        <v>41</v>
      </c>
      <c r="G3" s="130"/>
      <c r="H3" s="129" t="s">
        <v>33</v>
      </c>
      <c r="I3" s="130"/>
      <c r="J3" s="108" t="s">
        <v>36</v>
      </c>
      <c r="K3" s="127" t="s">
        <v>37</v>
      </c>
      <c r="L3" s="128" t="s">
        <v>38</v>
      </c>
      <c r="M3" s="127" t="s">
        <v>37</v>
      </c>
      <c r="N3" s="128" t="s">
        <v>38</v>
      </c>
    </row>
    <row r="4" spans="1:15" hidden="1" x14ac:dyDescent="0.55000000000000004">
      <c r="A4" s="134"/>
      <c r="B4" s="134"/>
      <c r="C4" s="110"/>
      <c r="D4" s="110"/>
      <c r="E4" s="110"/>
      <c r="F4" s="111"/>
      <c r="G4" s="111"/>
      <c r="H4" s="111"/>
      <c r="I4" s="111"/>
      <c r="J4" s="110"/>
      <c r="K4" s="112"/>
      <c r="L4" s="113"/>
      <c r="M4" s="112"/>
      <c r="N4" s="113"/>
    </row>
    <row r="5" spans="1:15" x14ac:dyDescent="0.55000000000000004">
      <c r="A5" s="134"/>
      <c r="B5" s="134"/>
      <c r="C5" s="110"/>
      <c r="D5" s="110"/>
      <c r="E5" s="110"/>
      <c r="F5" s="109" t="s">
        <v>115</v>
      </c>
      <c r="G5" s="109" t="s">
        <v>117</v>
      </c>
      <c r="H5" s="109" t="s">
        <v>115</v>
      </c>
      <c r="I5" s="109" t="s">
        <v>117</v>
      </c>
      <c r="J5" s="110"/>
      <c r="K5" s="112"/>
      <c r="L5" s="113"/>
      <c r="M5" s="112"/>
      <c r="N5" s="113"/>
    </row>
    <row r="6" spans="1:15" x14ac:dyDescent="0.55000000000000004">
      <c r="A6" s="135" t="s">
        <v>118</v>
      </c>
      <c r="B6" s="134"/>
      <c r="C6" s="110"/>
      <c r="D6" s="110"/>
      <c r="E6" s="110"/>
      <c r="F6" s="111"/>
      <c r="G6" s="111"/>
      <c r="H6" s="111"/>
      <c r="I6" s="111"/>
      <c r="J6" s="136"/>
      <c r="K6" s="112">
        <f>SUM(L6*0.58)</f>
        <v>0</v>
      </c>
      <c r="L6" s="113"/>
      <c r="M6" s="137">
        <f>SUM(N6*0.58)</f>
        <v>0</v>
      </c>
      <c r="N6" s="138"/>
    </row>
    <row r="7" spans="1:15" x14ac:dyDescent="0.55000000000000004">
      <c r="A7" s="134" t="s">
        <v>119</v>
      </c>
      <c r="B7" s="134"/>
      <c r="C7" s="110"/>
      <c r="D7" s="110"/>
      <c r="E7" s="110"/>
      <c r="F7" s="111"/>
      <c r="G7" s="111">
        <v>10</v>
      </c>
      <c r="H7" s="111"/>
      <c r="I7" s="111"/>
      <c r="J7" s="110"/>
      <c r="K7" s="112">
        <f>SUM(L7*0.58)</f>
        <v>0</v>
      </c>
      <c r="L7" s="113"/>
      <c r="M7" s="137">
        <f>SUM(N7*0.58)</f>
        <v>0</v>
      </c>
      <c r="N7" s="138"/>
    </row>
    <row r="8" spans="1:15" x14ac:dyDescent="0.55000000000000004">
      <c r="A8" s="134"/>
      <c r="B8" s="134"/>
      <c r="C8" s="110"/>
      <c r="D8" s="110"/>
      <c r="E8" s="110"/>
      <c r="F8" s="111"/>
      <c r="G8" s="111">
        <v>130</v>
      </c>
      <c r="H8" s="111"/>
      <c r="I8" s="111"/>
      <c r="J8" s="110"/>
      <c r="K8" s="112">
        <f>SUM(L8*0.58)</f>
        <v>0</v>
      </c>
      <c r="L8" s="113"/>
      <c r="M8" s="137">
        <f>SUM(N8*0.58)</f>
        <v>0</v>
      </c>
      <c r="N8" s="138"/>
    </row>
    <row r="9" spans="1:15" x14ac:dyDescent="0.55000000000000004">
      <c r="A9" s="134"/>
      <c r="B9" s="134"/>
      <c r="C9" s="110"/>
      <c r="D9" s="110"/>
      <c r="E9" s="110"/>
      <c r="F9" s="111"/>
      <c r="G9" s="111"/>
      <c r="H9" s="111"/>
      <c r="I9" s="111"/>
      <c r="J9" s="110"/>
      <c r="K9" s="112">
        <f>SUM(L9*0.58)</f>
        <v>0</v>
      </c>
      <c r="L9" s="113"/>
      <c r="M9" s="137">
        <f>SUM(N9*0.58)</f>
        <v>0</v>
      </c>
      <c r="N9" s="138"/>
    </row>
    <row r="10" spans="1:15" x14ac:dyDescent="0.55000000000000004">
      <c r="A10" s="139"/>
      <c r="B10" s="139"/>
      <c r="C10" s="114"/>
      <c r="D10" s="114"/>
      <c r="E10" s="114"/>
      <c r="F10" s="115"/>
      <c r="G10" s="115"/>
      <c r="H10" s="115"/>
      <c r="I10" s="115"/>
      <c r="J10" s="114"/>
      <c r="K10" s="116">
        <f>SUM(L10*0.58)</f>
        <v>0</v>
      </c>
      <c r="L10" s="117"/>
      <c r="M10" s="140">
        <f>SUM(N10*0.58)</f>
        <v>0</v>
      </c>
      <c r="N10" s="141"/>
    </row>
    <row r="11" spans="1:15" ht="20.25" thickBot="1" x14ac:dyDescent="0.6">
      <c r="A11" s="142" t="s">
        <v>26</v>
      </c>
      <c r="B11" s="143"/>
      <c r="C11" s="118"/>
      <c r="D11" s="118"/>
      <c r="E11" s="118"/>
      <c r="F11" s="119"/>
      <c r="G11" s="119">
        <f>SUM(G6:G10)</f>
        <v>140</v>
      </c>
      <c r="H11" s="119"/>
      <c r="I11" s="119">
        <f>SUM(I6:I10)</f>
        <v>0</v>
      </c>
      <c r="J11" s="118"/>
      <c r="K11" s="120">
        <f>SUM(K6:K10)</f>
        <v>0</v>
      </c>
      <c r="L11" s="121"/>
      <c r="M11" s="144">
        <f>SUM(M6:M10)</f>
        <v>0</v>
      </c>
      <c r="N11" s="145"/>
    </row>
    <row r="12" spans="1:15" ht="20.25" hidden="1" thickTop="1" x14ac:dyDescent="0.55000000000000004">
      <c r="A12" s="146"/>
      <c r="B12" s="146"/>
      <c r="C12" s="147"/>
      <c r="D12" s="147"/>
      <c r="E12" s="147"/>
      <c r="F12" s="131"/>
      <c r="G12" s="131"/>
      <c r="H12" s="131"/>
      <c r="I12" s="131"/>
      <c r="J12" s="147"/>
      <c r="K12" s="148">
        <f t="shared" ref="K12:K17" si="0">SUM(L12*0.58)</f>
        <v>0</v>
      </c>
      <c r="L12" s="149"/>
      <c r="M12" s="150">
        <f t="shared" ref="M12:M17" si="1">SUM(N12*0.58)</f>
        <v>0</v>
      </c>
      <c r="N12" s="151"/>
    </row>
    <row r="13" spans="1:15" ht="20.25" hidden="1" thickTop="1" x14ac:dyDescent="0.55000000000000004">
      <c r="A13" s="134"/>
      <c r="B13" s="134"/>
      <c r="C13" s="110"/>
      <c r="D13" s="110"/>
      <c r="E13" s="110"/>
      <c r="F13" s="111"/>
      <c r="G13" s="111"/>
      <c r="H13" s="111"/>
      <c r="I13" s="111"/>
      <c r="J13" s="110"/>
      <c r="K13" s="112">
        <f t="shared" si="0"/>
        <v>0</v>
      </c>
      <c r="L13" s="113"/>
      <c r="M13" s="137">
        <f t="shared" si="1"/>
        <v>0</v>
      </c>
      <c r="N13" s="138"/>
    </row>
    <row r="14" spans="1:15" ht="20.25" thickTop="1" x14ac:dyDescent="0.55000000000000004">
      <c r="A14" s="135" t="s">
        <v>114</v>
      </c>
      <c r="B14" s="134"/>
      <c r="C14" s="110"/>
      <c r="D14" s="110"/>
      <c r="E14" s="110"/>
      <c r="F14" s="111"/>
      <c r="G14" s="111"/>
      <c r="H14" s="111"/>
      <c r="I14" s="111"/>
      <c r="J14" s="110"/>
      <c r="K14" s="112">
        <f t="shared" si="0"/>
        <v>0</v>
      </c>
      <c r="L14" s="113"/>
      <c r="M14" s="137">
        <f t="shared" si="1"/>
        <v>0</v>
      </c>
      <c r="N14" s="138"/>
    </row>
    <row r="15" spans="1:15" x14ac:dyDescent="0.55000000000000004">
      <c r="A15" s="134" t="s">
        <v>120</v>
      </c>
      <c r="B15" s="134"/>
      <c r="C15" s="110"/>
      <c r="D15" s="110"/>
      <c r="E15" s="110"/>
      <c r="F15" s="111"/>
      <c r="G15" s="111"/>
      <c r="H15" s="111"/>
      <c r="I15" s="111"/>
      <c r="J15" s="110"/>
      <c r="K15" s="112">
        <f t="shared" si="0"/>
        <v>0</v>
      </c>
      <c r="L15" s="113"/>
      <c r="M15" s="137">
        <f t="shared" si="1"/>
        <v>0</v>
      </c>
      <c r="N15" s="138"/>
    </row>
    <row r="16" spans="1:15" x14ac:dyDescent="0.55000000000000004">
      <c r="A16" s="134"/>
      <c r="B16" s="134"/>
      <c r="C16" s="110"/>
      <c r="D16" s="110"/>
      <c r="E16" s="110"/>
      <c r="F16" s="111"/>
      <c r="G16" s="111"/>
      <c r="H16" s="111"/>
      <c r="I16" s="111"/>
      <c r="J16" s="136"/>
      <c r="K16" s="152">
        <v>3000</v>
      </c>
      <c r="L16" s="113"/>
      <c r="M16" s="137">
        <f t="shared" si="1"/>
        <v>0</v>
      </c>
      <c r="N16" s="138"/>
      <c r="O16" s="153" t="s">
        <v>42</v>
      </c>
    </row>
    <row r="17" spans="1:14" x14ac:dyDescent="0.55000000000000004">
      <c r="A17" s="139"/>
      <c r="B17" s="139"/>
      <c r="C17" s="114"/>
      <c r="D17" s="114"/>
      <c r="E17" s="114"/>
      <c r="F17" s="115"/>
      <c r="G17" s="115"/>
      <c r="H17" s="115"/>
      <c r="I17" s="115"/>
      <c r="J17" s="114"/>
      <c r="K17" s="116">
        <f t="shared" si="0"/>
        <v>0</v>
      </c>
      <c r="L17" s="117"/>
      <c r="M17" s="140">
        <f t="shared" si="1"/>
        <v>0</v>
      </c>
      <c r="N17" s="141"/>
    </row>
    <row r="18" spans="1:14" ht="20.25" thickBot="1" x14ac:dyDescent="0.6">
      <c r="A18" s="142" t="s">
        <v>39</v>
      </c>
      <c r="B18" s="143"/>
      <c r="C18" s="118"/>
      <c r="D18" s="118"/>
      <c r="E18" s="118"/>
      <c r="F18" s="119"/>
      <c r="G18" s="119">
        <f>SUM(G14:G17)</f>
        <v>0</v>
      </c>
      <c r="H18" s="119"/>
      <c r="I18" s="119">
        <f>SUM(I14:I17)</f>
        <v>0</v>
      </c>
      <c r="J18" s="118"/>
      <c r="K18" s="120">
        <f>SUM(K12:K17)</f>
        <v>3000</v>
      </c>
      <c r="L18" s="121"/>
      <c r="M18" s="144">
        <f>SUM(M12:M17)</f>
        <v>0</v>
      </c>
      <c r="N18" s="145"/>
    </row>
    <row r="19" spans="1:14" ht="20.25" hidden="1" thickTop="1" x14ac:dyDescent="0.55000000000000004">
      <c r="A19" s="146"/>
      <c r="B19" s="146"/>
      <c r="C19" s="147"/>
      <c r="D19" s="147"/>
      <c r="E19" s="147"/>
      <c r="F19" s="131"/>
      <c r="G19" s="131"/>
      <c r="H19" s="131"/>
      <c r="I19" s="131"/>
      <c r="J19" s="147"/>
      <c r="K19" s="148">
        <f t="shared" ref="K19:K20" si="2">SUM(L19*0.58)</f>
        <v>0</v>
      </c>
      <c r="L19" s="149"/>
      <c r="M19" s="150">
        <f t="shared" ref="M19:M20" si="3">SUM(N19*0.58)</f>
        <v>0</v>
      </c>
      <c r="N19" s="151"/>
    </row>
    <row r="20" spans="1:14" ht="20.25" hidden="1" thickTop="1" x14ac:dyDescent="0.55000000000000004">
      <c r="A20" s="134"/>
      <c r="B20" s="134"/>
      <c r="C20" s="110"/>
      <c r="D20" s="110"/>
      <c r="E20" s="110"/>
      <c r="F20" s="111"/>
      <c r="G20" s="111"/>
      <c r="H20" s="111"/>
      <c r="I20" s="111"/>
      <c r="J20" s="110"/>
      <c r="K20" s="112">
        <f t="shared" si="2"/>
        <v>0</v>
      </c>
      <c r="L20" s="113"/>
      <c r="M20" s="137">
        <f t="shared" si="3"/>
        <v>0</v>
      </c>
      <c r="N20" s="138"/>
    </row>
    <row r="21" spans="1:14" ht="20.25" thickTop="1" x14ac:dyDescent="0.55000000000000004">
      <c r="A21" s="146"/>
      <c r="B21" s="146"/>
      <c r="C21" s="147"/>
      <c r="D21" s="147"/>
      <c r="E21" s="147"/>
      <c r="F21" s="131"/>
      <c r="G21" s="131"/>
      <c r="H21" s="131"/>
      <c r="I21" s="131"/>
      <c r="J21" s="147"/>
      <c r="K21" s="148"/>
      <c r="L21" s="149"/>
      <c r="M21" s="148"/>
      <c r="N21" s="149"/>
    </row>
    <row r="22" spans="1:14" x14ac:dyDescent="0.55000000000000004">
      <c r="A22" s="135" t="s">
        <v>35</v>
      </c>
      <c r="B22" s="134"/>
      <c r="C22" s="110"/>
      <c r="D22" s="110"/>
      <c r="E22" s="110"/>
      <c r="F22" s="111"/>
      <c r="G22" s="111">
        <f>G11+G18</f>
        <v>140</v>
      </c>
      <c r="H22" s="111"/>
      <c r="I22" s="111">
        <f>I11+I18</f>
        <v>0</v>
      </c>
      <c r="J22" s="110"/>
      <c r="K22" s="112"/>
      <c r="L22" s="113"/>
      <c r="M22" s="112"/>
      <c r="N22" s="113"/>
    </row>
    <row r="23" spans="1:14" x14ac:dyDescent="0.25">
      <c r="B23" s="105"/>
      <c r="C23" s="126"/>
    </row>
  </sheetData>
  <mergeCells count="2">
    <mergeCell ref="F3:G3"/>
    <mergeCell ref="H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9960-ED74-4CE1-8F37-084155693CCC}">
  <sheetPr>
    <tabColor theme="4" tint="-0.499984740745262"/>
  </sheetPr>
  <dimension ref="A1:O23"/>
  <sheetViews>
    <sheetView zoomScale="85" zoomScaleNormal="85" workbookViewId="0">
      <selection activeCell="H9" sqref="H9"/>
    </sheetView>
  </sheetViews>
  <sheetFormatPr defaultColWidth="9.140625" defaultRowHeight="19.5" x14ac:dyDescent="0.25"/>
  <cols>
    <col min="1" max="1" width="32.28515625" style="105" customWidth="1"/>
    <col min="2" max="2" width="47.85546875" style="126" bestFit="1" customWidth="1"/>
    <col min="3" max="5" width="18" style="105" customWidth="1"/>
    <col min="6" max="9" width="18" style="106" customWidth="1"/>
    <col min="10" max="10" width="70.42578125" style="105" customWidth="1"/>
    <col min="11" max="11" width="18" style="122" hidden="1" customWidth="1"/>
    <col min="12" max="12" width="15.140625" style="123" hidden="1" customWidth="1"/>
    <col min="13" max="13" width="18" style="122" hidden="1" customWidth="1"/>
    <col min="14" max="14" width="15.140625" style="123" hidden="1" customWidth="1"/>
    <col min="15" max="15" width="15.140625" style="105" hidden="1" customWidth="1"/>
    <col min="16" max="16384" width="9.140625" style="105"/>
  </cols>
  <sheetData>
    <row r="1" spans="1:15" s="100" customFormat="1" ht="36.75" customHeight="1" x14ac:dyDescent="0.25">
      <c r="A1" s="124"/>
      <c r="B1" s="132"/>
      <c r="C1" s="96"/>
      <c r="D1" s="96"/>
      <c r="E1" s="96"/>
      <c r="F1" s="97"/>
      <c r="G1" s="97"/>
      <c r="H1" s="97"/>
      <c r="I1" s="97"/>
      <c r="J1" s="96"/>
      <c r="K1" s="98"/>
      <c r="L1" s="99"/>
      <c r="M1" s="98"/>
      <c r="N1" s="99"/>
      <c r="O1" s="96"/>
    </row>
    <row r="2" spans="1:15" s="100" customFormat="1" ht="18.75" customHeight="1" x14ac:dyDescent="0.25">
      <c r="A2" s="125" t="s">
        <v>122</v>
      </c>
      <c r="B2" s="133"/>
      <c r="C2" s="101"/>
      <c r="D2" s="101"/>
      <c r="E2" s="101"/>
      <c r="F2" s="102"/>
      <c r="G2" s="102"/>
      <c r="H2" s="102"/>
      <c r="I2" s="102"/>
      <c r="J2" s="101"/>
      <c r="K2" s="103"/>
      <c r="L2" s="104"/>
      <c r="M2" s="103"/>
      <c r="N2" s="104"/>
      <c r="O2" s="101"/>
    </row>
    <row r="3" spans="1:15" x14ac:dyDescent="0.55000000000000004">
      <c r="A3" s="107" t="s">
        <v>28</v>
      </c>
      <c r="B3" s="107" t="s">
        <v>29</v>
      </c>
      <c r="C3" s="107" t="s">
        <v>30</v>
      </c>
      <c r="D3" s="107" t="s">
        <v>31</v>
      </c>
      <c r="E3" s="107" t="s">
        <v>32</v>
      </c>
      <c r="F3" s="129" t="s">
        <v>41</v>
      </c>
      <c r="G3" s="130"/>
      <c r="H3" s="129" t="s">
        <v>33</v>
      </c>
      <c r="I3" s="130"/>
      <c r="J3" s="108" t="s">
        <v>36</v>
      </c>
      <c r="K3" s="127" t="s">
        <v>37</v>
      </c>
      <c r="L3" s="128" t="s">
        <v>38</v>
      </c>
      <c r="M3" s="127" t="s">
        <v>37</v>
      </c>
      <c r="N3" s="128" t="s">
        <v>38</v>
      </c>
    </row>
    <row r="4" spans="1:15" hidden="1" x14ac:dyDescent="0.55000000000000004">
      <c r="A4" s="134"/>
      <c r="B4" s="134"/>
      <c r="C4" s="110"/>
      <c r="D4" s="110"/>
      <c r="E4" s="110"/>
      <c r="F4" s="111"/>
      <c r="G4" s="111"/>
      <c r="H4" s="111"/>
      <c r="I4" s="111"/>
      <c r="J4" s="110"/>
      <c r="K4" s="112"/>
      <c r="L4" s="113"/>
      <c r="M4" s="112"/>
      <c r="N4" s="113"/>
    </row>
    <row r="5" spans="1:15" x14ac:dyDescent="0.55000000000000004">
      <c r="A5" s="134"/>
      <c r="B5" s="134"/>
      <c r="C5" s="110"/>
      <c r="D5" s="110"/>
      <c r="E5" s="110"/>
      <c r="F5" s="109" t="s">
        <v>115</v>
      </c>
      <c r="G5" s="109" t="s">
        <v>117</v>
      </c>
      <c r="H5" s="109" t="s">
        <v>115</v>
      </c>
      <c r="I5" s="109" t="s">
        <v>117</v>
      </c>
      <c r="J5" s="110"/>
      <c r="K5" s="112"/>
      <c r="L5" s="113"/>
      <c r="M5" s="112"/>
      <c r="N5" s="113"/>
    </row>
    <row r="6" spans="1:15" x14ac:dyDescent="0.55000000000000004">
      <c r="A6" s="135" t="s">
        <v>118</v>
      </c>
      <c r="B6" s="134"/>
      <c r="C6" s="110"/>
      <c r="D6" s="110"/>
      <c r="E6" s="110"/>
      <c r="F6" s="111"/>
      <c r="G6" s="111"/>
      <c r="H6" s="111"/>
      <c r="I6" s="111"/>
      <c r="J6" s="136"/>
      <c r="K6" s="112">
        <f>SUM(L6*0.58)</f>
        <v>0</v>
      </c>
      <c r="L6" s="113"/>
      <c r="M6" s="137">
        <f>SUM(N6*0.58)</f>
        <v>0</v>
      </c>
      <c r="N6" s="138"/>
    </row>
    <row r="7" spans="1:15" x14ac:dyDescent="0.55000000000000004">
      <c r="A7" s="134" t="s">
        <v>119</v>
      </c>
      <c r="B7" s="134"/>
      <c r="C7" s="110"/>
      <c r="D7" s="110"/>
      <c r="E7" s="110"/>
      <c r="F7" s="111"/>
      <c r="G7" s="111">
        <v>15</v>
      </c>
      <c r="H7" s="111"/>
      <c r="I7" s="111"/>
      <c r="J7" s="110"/>
      <c r="K7" s="112">
        <f>SUM(L7*0.58)</f>
        <v>0</v>
      </c>
      <c r="L7" s="113"/>
      <c r="M7" s="137">
        <f>SUM(N7*0.58)</f>
        <v>0</v>
      </c>
      <c r="N7" s="138"/>
    </row>
    <row r="8" spans="1:15" x14ac:dyDescent="0.55000000000000004">
      <c r="A8" s="134"/>
      <c r="B8" s="134"/>
      <c r="C8" s="110"/>
      <c r="D8" s="110"/>
      <c r="E8" s="110"/>
      <c r="F8" s="111"/>
      <c r="G8" s="111">
        <v>5</v>
      </c>
      <c r="H8" s="111"/>
      <c r="I8" s="111"/>
      <c r="J8" s="110"/>
      <c r="K8" s="112">
        <f>SUM(L8*0.58)</f>
        <v>0</v>
      </c>
      <c r="L8" s="113"/>
      <c r="M8" s="137">
        <f>SUM(N8*0.58)</f>
        <v>0</v>
      </c>
      <c r="N8" s="138"/>
    </row>
    <row r="9" spans="1:15" x14ac:dyDescent="0.55000000000000004">
      <c r="A9" s="134"/>
      <c r="B9" s="134"/>
      <c r="C9" s="110"/>
      <c r="D9" s="110"/>
      <c r="E9" s="110"/>
      <c r="F9" s="111"/>
      <c r="G9" s="111">
        <v>35</v>
      </c>
      <c r="H9" s="111"/>
      <c r="I9" s="111"/>
      <c r="J9" s="110"/>
      <c r="K9" s="112">
        <f>SUM(L9*0.58)</f>
        <v>0</v>
      </c>
      <c r="L9" s="113"/>
      <c r="M9" s="137">
        <f>SUM(N9*0.58)</f>
        <v>0</v>
      </c>
      <c r="N9" s="138"/>
    </row>
    <row r="10" spans="1:15" x14ac:dyDescent="0.55000000000000004">
      <c r="A10" s="139"/>
      <c r="B10" s="139"/>
      <c r="C10" s="114"/>
      <c r="D10" s="114"/>
      <c r="E10" s="114"/>
      <c r="F10" s="115"/>
      <c r="G10" s="115"/>
      <c r="H10" s="115"/>
      <c r="I10" s="115"/>
      <c r="J10" s="114"/>
      <c r="K10" s="116">
        <f>SUM(L10*0.58)</f>
        <v>0</v>
      </c>
      <c r="L10" s="117"/>
      <c r="M10" s="140">
        <f>SUM(N10*0.58)</f>
        <v>0</v>
      </c>
      <c r="N10" s="141"/>
    </row>
    <row r="11" spans="1:15" ht="20.25" thickBot="1" x14ac:dyDescent="0.6">
      <c r="A11" s="142" t="s">
        <v>26</v>
      </c>
      <c r="B11" s="143"/>
      <c r="C11" s="118"/>
      <c r="D11" s="118"/>
      <c r="E11" s="118"/>
      <c r="F11" s="119"/>
      <c r="G11" s="119">
        <f>SUM(G6:G10)</f>
        <v>55</v>
      </c>
      <c r="H11" s="119"/>
      <c r="I11" s="119">
        <f>SUM(I6:I10)</f>
        <v>0</v>
      </c>
      <c r="J11" s="118"/>
      <c r="K11" s="120">
        <f>SUM(K6:K10)</f>
        <v>0</v>
      </c>
      <c r="L11" s="121"/>
      <c r="M11" s="144">
        <f>SUM(M6:M10)</f>
        <v>0</v>
      </c>
      <c r="N11" s="145"/>
    </row>
    <row r="12" spans="1:15" ht="20.25" hidden="1" thickTop="1" x14ac:dyDescent="0.55000000000000004">
      <c r="A12" s="146"/>
      <c r="B12" s="146"/>
      <c r="C12" s="147"/>
      <c r="D12" s="147"/>
      <c r="E12" s="147"/>
      <c r="F12" s="131"/>
      <c r="G12" s="131"/>
      <c r="H12" s="131"/>
      <c r="I12" s="131"/>
      <c r="J12" s="147"/>
      <c r="K12" s="148">
        <f t="shared" ref="K12:K17" si="0">SUM(L12*0.58)</f>
        <v>0</v>
      </c>
      <c r="L12" s="149"/>
      <c r="M12" s="150">
        <f t="shared" ref="M12:M17" si="1">SUM(N12*0.58)</f>
        <v>0</v>
      </c>
      <c r="N12" s="151"/>
    </row>
    <row r="13" spans="1:15" ht="20.25" hidden="1" thickTop="1" x14ac:dyDescent="0.55000000000000004">
      <c r="A13" s="134"/>
      <c r="B13" s="134"/>
      <c r="C13" s="110"/>
      <c r="D13" s="110"/>
      <c r="E13" s="110"/>
      <c r="F13" s="111"/>
      <c r="G13" s="111"/>
      <c r="H13" s="111"/>
      <c r="I13" s="111"/>
      <c r="J13" s="110"/>
      <c r="K13" s="112">
        <f t="shared" si="0"/>
        <v>0</v>
      </c>
      <c r="L13" s="113"/>
      <c r="M13" s="137">
        <f t="shared" si="1"/>
        <v>0</v>
      </c>
      <c r="N13" s="138"/>
    </row>
    <row r="14" spans="1:15" ht="20.25" thickTop="1" x14ac:dyDescent="0.55000000000000004">
      <c r="A14" s="135" t="s">
        <v>114</v>
      </c>
      <c r="B14" s="134"/>
      <c r="C14" s="110"/>
      <c r="D14" s="110"/>
      <c r="E14" s="110"/>
      <c r="F14" s="111"/>
      <c r="G14" s="111"/>
      <c r="H14" s="111"/>
      <c r="I14" s="111"/>
      <c r="J14" s="110"/>
      <c r="K14" s="112">
        <f t="shared" si="0"/>
        <v>0</v>
      </c>
      <c r="L14" s="113"/>
      <c r="M14" s="137">
        <f t="shared" si="1"/>
        <v>0</v>
      </c>
      <c r="N14" s="138"/>
    </row>
    <row r="15" spans="1:15" x14ac:dyDescent="0.55000000000000004">
      <c r="A15" s="134" t="s">
        <v>120</v>
      </c>
      <c r="B15" s="134"/>
      <c r="C15" s="110"/>
      <c r="D15" s="110"/>
      <c r="E15" s="110"/>
      <c r="F15" s="111"/>
      <c r="G15" s="111"/>
      <c r="H15" s="111"/>
      <c r="I15" s="111"/>
      <c r="J15" s="110"/>
      <c r="K15" s="112">
        <f t="shared" si="0"/>
        <v>0</v>
      </c>
      <c r="L15" s="113"/>
      <c r="M15" s="137">
        <f t="shared" si="1"/>
        <v>0</v>
      </c>
      <c r="N15" s="138"/>
    </row>
    <row r="16" spans="1:15" x14ac:dyDescent="0.55000000000000004">
      <c r="A16" s="134"/>
      <c r="B16" s="134"/>
      <c r="C16" s="110"/>
      <c r="D16" s="110"/>
      <c r="E16" s="110"/>
      <c r="F16" s="111"/>
      <c r="G16" s="111"/>
      <c r="H16" s="111"/>
      <c r="I16" s="111"/>
      <c r="J16" s="136"/>
      <c r="K16" s="152">
        <v>3000</v>
      </c>
      <c r="L16" s="113"/>
      <c r="M16" s="137">
        <f t="shared" si="1"/>
        <v>0</v>
      </c>
      <c r="N16" s="138"/>
      <c r="O16" s="153" t="s">
        <v>42</v>
      </c>
    </row>
    <row r="17" spans="1:14" x14ac:dyDescent="0.55000000000000004">
      <c r="A17" s="139"/>
      <c r="B17" s="139"/>
      <c r="C17" s="114"/>
      <c r="D17" s="114"/>
      <c r="E17" s="114"/>
      <c r="F17" s="115"/>
      <c r="G17" s="115"/>
      <c r="H17" s="115"/>
      <c r="I17" s="115"/>
      <c r="J17" s="114"/>
      <c r="K17" s="116">
        <f t="shared" si="0"/>
        <v>0</v>
      </c>
      <c r="L17" s="117"/>
      <c r="M17" s="140">
        <f t="shared" si="1"/>
        <v>0</v>
      </c>
      <c r="N17" s="141"/>
    </row>
    <row r="18" spans="1:14" ht="20.25" thickBot="1" x14ac:dyDescent="0.6">
      <c r="A18" s="142" t="s">
        <v>39</v>
      </c>
      <c r="B18" s="143"/>
      <c r="C18" s="118"/>
      <c r="D18" s="118"/>
      <c r="E18" s="118"/>
      <c r="F18" s="119"/>
      <c r="G18" s="119">
        <f>SUM(G14:G17)</f>
        <v>0</v>
      </c>
      <c r="H18" s="119"/>
      <c r="I18" s="119">
        <f>SUM(I14:I17)</f>
        <v>0</v>
      </c>
      <c r="J18" s="118"/>
      <c r="K18" s="120">
        <f>SUM(K12:K17)</f>
        <v>3000</v>
      </c>
      <c r="L18" s="121"/>
      <c r="M18" s="144">
        <f>SUM(M12:M17)</f>
        <v>0</v>
      </c>
      <c r="N18" s="145"/>
    </row>
    <row r="19" spans="1:14" ht="20.25" hidden="1" thickTop="1" x14ac:dyDescent="0.55000000000000004">
      <c r="A19" s="146"/>
      <c r="B19" s="146"/>
      <c r="C19" s="147"/>
      <c r="D19" s="147"/>
      <c r="E19" s="147"/>
      <c r="F19" s="131"/>
      <c r="G19" s="131"/>
      <c r="H19" s="131"/>
      <c r="I19" s="131"/>
      <c r="J19" s="147"/>
      <c r="K19" s="148">
        <f t="shared" ref="K19:K20" si="2">SUM(L19*0.58)</f>
        <v>0</v>
      </c>
      <c r="L19" s="149"/>
      <c r="M19" s="150">
        <f t="shared" ref="M19:M20" si="3">SUM(N19*0.58)</f>
        <v>0</v>
      </c>
      <c r="N19" s="151"/>
    </row>
    <row r="20" spans="1:14" ht="20.25" hidden="1" thickTop="1" x14ac:dyDescent="0.55000000000000004">
      <c r="A20" s="134"/>
      <c r="B20" s="134"/>
      <c r="C20" s="110"/>
      <c r="D20" s="110"/>
      <c r="E20" s="110"/>
      <c r="F20" s="111"/>
      <c r="G20" s="111"/>
      <c r="H20" s="111"/>
      <c r="I20" s="111"/>
      <c r="J20" s="110"/>
      <c r="K20" s="112">
        <f t="shared" si="2"/>
        <v>0</v>
      </c>
      <c r="L20" s="113"/>
      <c r="M20" s="137">
        <f t="shared" si="3"/>
        <v>0</v>
      </c>
      <c r="N20" s="138"/>
    </row>
    <row r="21" spans="1:14" ht="20.25" thickTop="1" x14ac:dyDescent="0.55000000000000004">
      <c r="A21" s="146"/>
      <c r="B21" s="146"/>
      <c r="C21" s="147"/>
      <c r="D21" s="147"/>
      <c r="E21" s="147"/>
      <c r="F21" s="131"/>
      <c r="G21" s="131"/>
      <c r="H21" s="131"/>
      <c r="I21" s="131"/>
      <c r="J21" s="147"/>
      <c r="K21" s="148"/>
      <c r="L21" s="149"/>
      <c r="M21" s="148"/>
      <c r="N21" s="149"/>
    </row>
    <row r="22" spans="1:14" x14ac:dyDescent="0.55000000000000004">
      <c r="A22" s="135" t="s">
        <v>35</v>
      </c>
      <c r="B22" s="134"/>
      <c r="C22" s="110"/>
      <c r="D22" s="110"/>
      <c r="E22" s="110"/>
      <c r="F22" s="111"/>
      <c r="G22" s="111">
        <f>G11+G18</f>
        <v>55</v>
      </c>
      <c r="H22" s="111"/>
      <c r="I22" s="111">
        <f>I11+I18</f>
        <v>0</v>
      </c>
      <c r="J22" s="110"/>
      <c r="K22" s="112"/>
      <c r="L22" s="113"/>
      <c r="M22" s="112"/>
      <c r="N22" s="113"/>
    </row>
    <row r="23" spans="1:14" x14ac:dyDescent="0.25">
      <c r="B23" s="105"/>
      <c r="C23" s="126"/>
    </row>
  </sheetData>
  <mergeCells count="2">
    <mergeCell ref="F3:G3"/>
    <mergeCell ref="H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22C5-AB36-465A-AB9E-44609D771090}">
  <sheetPr>
    <tabColor theme="8" tint="0.59999389629810485"/>
  </sheetPr>
  <dimension ref="A1:O23"/>
  <sheetViews>
    <sheetView zoomScale="85" zoomScaleNormal="85" workbookViewId="0">
      <pane ySplit="5" topLeftCell="A6" activePane="bottomLeft" state="frozen"/>
      <selection pane="bottomLeft" activeCell="H9" sqref="H9"/>
    </sheetView>
  </sheetViews>
  <sheetFormatPr defaultColWidth="9.140625" defaultRowHeight="19.5" x14ac:dyDescent="0.25"/>
  <cols>
    <col min="1" max="1" width="32.28515625" style="105" customWidth="1"/>
    <col min="2" max="2" width="47.85546875" style="126" bestFit="1" customWidth="1"/>
    <col min="3" max="5" width="18" style="105" customWidth="1"/>
    <col min="6" max="9" width="18" style="106" customWidth="1"/>
    <col min="10" max="10" width="70.42578125" style="105" customWidth="1"/>
    <col min="11" max="11" width="18" style="122" hidden="1" customWidth="1"/>
    <col min="12" max="12" width="15.140625" style="123" hidden="1" customWidth="1"/>
    <col min="13" max="13" width="18" style="122" hidden="1" customWidth="1"/>
    <col min="14" max="14" width="15.140625" style="123" hidden="1" customWidth="1"/>
    <col min="15" max="15" width="15.140625" style="105" hidden="1" customWidth="1"/>
    <col min="16" max="16384" width="9.140625" style="105"/>
  </cols>
  <sheetData>
    <row r="1" spans="1:15" s="100" customFormat="1" ht="36.75" customHeight="1" x14ac:dyDescent="0.25">
      <c r="A1" s="124"/>
      <c r="B1" s="132"/>
      <c r="C1" s="96"/>
      <c r="D1" s="96"/>
      <c r="E1" s="96"/>
      <c r="F1" s="97"/>
      <c r="G1" s="97"/>
      <c r="H1" s="97"/>
      <c r="I1" s="97"/>
      <c r="J1" s="96"/>
      <c r="K1" s="98"/>
      <c r="L1" s="99"/>
      <c r="M1" s="98"/>
      <c r="N1" s="99"/>
      <c r="O1" s="96"/>
    </row>
    <row r="2" spans="1:15" s="100" customFormat="1" ht="18.75" customHeight="1" x14ac:dyDescent="0.25">
      <c r="A2" s="125" t="s">
        <v>116</v>
      </c>
      <c r="B2" s="133"/>
      <c r="C2" s="101"/>
      <c r="D2" s="101"/>
      <c r="E2" s="101"/>
      <c r="F2" s="102"/>
      <c r="G2" s="102"/>
      <c r="H2" s="102"/>
      <c r="I2" s="102"/>
      <c r="J2" s="101"/>
      <c r="K2" s="103"/>
      <c r="L2" s="104"/>
      <c r="M2" s="103"/>
      <c r="N2" s="104"/>
      <c r="O2" s="101"/>
    </row>
    <row r="3" spans="1:15" x14ac:dyDescent="0.55000000000000004">
      <c r="A3" s="107" t="s">
        <v>28</v>
      </c>
      <c r="B3" s="107" t="s">
        <v>29</v>
      </c>
      <c r="C3" s="107" t="s">
        <v>30</v>
      </c>
      <c r="D3" s="107" t="s">
        <v>31</v>
      </c>
      <c r="E3" s="107" t="s">
        <v>32</v>
      </c>
      <c r="F3" s="129" t="s">
        <v>41</v>
      </c>
      <c r="G3" s="130"/>
      <c r="H3" s="129" t="s">
        <v>33</v>
      </c>
      <c r="I3" s="130"/>
      <c r="J3" s="108" t="s">
        <v>36</v>
      </c>
      <c r="K3" s="127" t="s">
        <v>37</v>
      </c>
      <c r="L3" s="128" t="s">
        <v>38</v>
      </c>
      <c r="M3" s="127" t="s">
        <v>37</v>
      </c>
      <c r="N3" s="128" t="s">
        <v>38</v>
      </c>
    </row>
    <row r="4" spans="1:15" hidden="1" x14ac:dyDescent="0.55000000000000004">
      <c r="A4" s="134"/>
      <c r="B4" s="134"/>
      <c r="C4" s="110"/>
      <c r="D4" s="110"/>
      <c r="E4" s="110"/>
      <c r="F4" s="111"/>
      <c r="G4" s="111"/>
      <c r="H4" s="111"/>
      <c r="I4" s="111"/>
      <c r="J4" s="110"/>
      <c r="K4" s="112"/>
      <c r="L4" s="113"/>
      <c r="M4" s="112"/>
      <c r="N4" s="113"/>
    </row>
    <row r="5" spans="1:15" x14ac:dyDescent="0.55000000000000004">
      <c r="A5" s="134"/>
      <c r="B5" s="134"/>
      <c r="C5" s="110"/>
      <c r="D5" s="110"/>
      <c r="E5" s="110"/>
      <c r="F5" s="109" t="s">
        <v>115</v>
      </c>
      <c r="G5" s="109" t="s">
        <v>117</v>
      </c>
      <c r="H5" s="109" t="s">
        <v>115</v>
      </c>
      <c r="I5" s="109" t="s">
        <v>117</v>
      </c>
      <c r="J5" s="110"/>
      <c r="K5" s="112"/>
      <c r="L5" s="113"/>
      <c r="M5" s="112"/>
      <c r="N5" s="113"/>
    </row>
    <row r="6" spans="1:15" x14ac:dyDescent="0.55000000000000004">
      <c r="A6" s="135" t="s">
        <v>118</v>
      </c>
      <c r="B6" s="134"/>
      <c r="C6" s="110"/>
      <c r="D6" s="110"/>
      <c r="E6" s="110"/>
      <c r="F6" s="111"/>
      <c r="G6" s="111"/>
      <c r="H6" s="111"/>
      <c r="I6" s="111"/>
      <c r="J6" s="136"/>
      <c r="K6" s="112">
        <f>SUM(L6*0.58)</f>
        <v>0</v>
      </c>
      <c r="L6" s="113"/>
      <c r="M6" s="137">
        <f>SUM(N6*0.58)</f>
        <v>0</v>
      </c>
      <c r="N6" s="138"/>
    </row>
    <row r="7" spans="1:15" x14ac:dyDescent="0.55000000000000004">
      <c r="A7" s="134" t="s">
        <v>119</v>
      </c>
      <c r="B7" s="134"/>
      <c r="C7" s="110"/>
      <c r="D7" s="110"/>
      <c r="E7" s="110"/>
      <c r="F7" s="111"/>
      <c r="G7" s="111">
        <v>12</v>
      </c>
      <c r="H7" s="111"/>
      <c r="I7" s="111"/>
      <c r="J7" s="110"/>
      <c r="K7" s="112">
        <f>SUM(L7*0.58)</f>
        <v>0</v>
      </c>
      <c r="L7" s="113"/>
      <c r="M7" s="137">
        <f>SUM(N7*0.58)</f>
        <v>0</v>
      </c>
      <c r="N7" s="138"/>
    </row>
    <row r="8" spans="1:15" x14ac:dyDescent="0.55000000000000004">
      <c r="A8" s="134"/>
      <c r="B8" s="134"/>
      <c r="C8" s="110"/>
      <c r="D8" s="110"/>
      <c r="E8" s="110"/>
      <c r="F8" s="111"/>
      <c r="G8" s="111">
        <v>14</v>
      </c>
      <c r="H8" s="111"/>
      <c r="I8" s="111"/>
      <c r="J8" s="110"/>
      <c r="K8" s="112">
        <f>SUM(L8*0.58)</f>
        <v>0</v>
      </c>
      <c r="L8" s="113"/>
      <c r="M8" s="137">
        <f>SUM(N8*0.58)</f>
        <v>0</v>
      </c>
      <c r="N8" s="138"/>
    </row>
    <row r="9" spans="1:15" x14ac:dyDescent="0.55000000000000004">
      <c r="A9" s="134"/>
      <c r="B9" s="134"/>
      <c r="C9" s="110"/>
      <c r="D9" s="110"/>
      <c r="E9" s="110"/>
      <c r="F9" s="111"/>
      <c r="G9" s="111">
        <v>22</v>
      </c>
      <c r="H9" s="111"/>
      <c r="I9" s="111"/>
      <c r="J9" s="110"/>
      <c r="K9" s="112">
        <f>SUM(L9*0.58)</f>
        <v>0</v>
      </c>
      <c r="L9" s="113"/>
      <c r="M9" s="137">
        <f>SUM(N9*0.58)</f>
        <v>0</v>
      </c>
      <c r="N9" s="138"/>
    </row>
    <row r="10" spans="1:15" x14ac:dyDescent="0.55000000000000004">
      <c r="A10" s="139"/>
      <c r="B10" s="139"/>
      <c r="C10" s="114"/>
      <c r="D10" s="114"/>
      <c r="E10" s="114"/>
      <c r="F10" s="115"/>
      <c r="G10" s="115"/>
      <c r="H10" s="115"/>
      <c r="I10" s="115"/>
      <c r="J10" s="114"/>
      <c r="K10" s="116">
        <f>SUM(L10*0.58)</f>
        <v>0</v>
      </c>
      <c r="L10" s="117"/>
      <c r="M10" s="140">
        <f>SUM(N10*0.58)</f>
        <v>0</v>
      </c>
      <c r="N10" s="141"/>
    </row>
    <row r="11" spans="1:15" ht="20.25" thickBot="1" x14ac:dyDescent="0.6">
      <c r="A11" s="142" t="s">
        <v>26</v>
      </c>
      <c r="B11" s="143"/>
      <c r="C11" s="118"/>
      <c r="D11" s="118"/>
      <c r="E11" s="118"/>
      <c r="F11" s="119"/>
      <c r="G11" s="119">
        <f>SUM(G6:G10)</f>
        <v>48</v>
      </c>
      <c r="H11" s="119"/>
      <c r="I11" s="119">
        <f>SUM(I6:I10)</f>
        <v>0</v>
      </c>
      <c r="J11" s="118"/>
      <c r="K11" s="120">
        <f>SUM(K6:K10)</f>
        <v>0</v>
      </c>
      <c r="L11" s="121"/>
      <c r="M11" s="144">
        <f>SUM(M6:M10)</f>
        <v>0</v>
      </c>
      <c r="N11" s="145"/>
    </row>
    <row r="12" spans="1:15" ht="20.25" hidden="1" thickTop="1" x14ac:dyDescent="0.55000000000000004">
      <c r="A12" s="146"/>
      <c r="B12" s="146"/>
      <c r="C12" s="147"/>
      <c r="D12" s="147"/>
      <c r="E12" s="147"/>
      <c r="F12" s="131"/>
      <c r="G12" s="131"/>
      <c r="H12" s="131"/>
      <c r="I12" s="131"/>
      <c r="J12" s="147"/>
      <c r="K12" s="148">
        <f t="shared" ref="K12:K17" si="0">SUM(L12*0.58)</f>
        <v>0</v>
      </c>
      <c r="L12" s="149"/>
      <c r="M12" s="150">
        <f t="shared" ref="M12:M17" si="1">SUM(N12*0.58)</f>
        <v>0</v>
      </c>
      <c r="N12" s="151"/>
    </row>
    <row r="13" spans="1:15" ht="20.25" hidden="1" thickTop="1" x14ac:dyDescent="0.55000000000000004">
      <c r="A13" s="134"/>
      <c r="B13" s="134"/>
      <c r="C13" s="110"/>
      <c r="D13" s="110"/>
      <c r="E13" s="110"/>
      <c r="F13" s="111"/>
      <c r="G13" s="111"/>
      <c r="H13" s="111"/>
      <c r="I13" s="111"/>
      <c r="J13" s="110"/>
      <c r="K13" s="112">
        <f t="shared" si="0"/>
        <v>0</v>
      </c>
      <c r="L13" s="113"/>
      <c r="M13" s="137">
        <f t="shared" si="1"/>
        <v>0</v>
      </c>
      <c r="N13" s="138"/>
    </row>
    <row r="14" spans="1:15" ht="20.25" thickTop="1" x14ac:dyDescent="0.55000000000000004">
      <c r="A14" s="135" t="s">
        <v>114</v>
      </c>
      <c r="B14" s="134"/>
      <c r="C14" s="110"/>
      <c r="D14" s="110"/>
      <c r="E14" s="110"/>
      <c r="F14" s="111"/>
      <c r="G14" s="111"/>
      <c r="H14" s="111"/>
      <c r="I14" s="111"/>
      <c r="J14" s="110"/>
      <c r="K14" s="112">
        <f t="shared" si="0"/>
        <v>0</v>
      </c>
      <c r="L14" s="113"/>
      <c r="M14" s="137">
        <f t="shared" si="1"/>
        <v>0</v>
      </c>
      <c r="N14" s="138"/>
    </row>
    <row r="15" spans="1:15" x14ac:dyDescent="0.55000000000000004">
      <c r="A15" s="134" t="s">
        <v>120</v>
      </c>
      <c r="B15" s="134"/>
      <c r="C15" s="110"/>
      <c r="D15" s="110"/>
      <c r="E15" s="110"/>
      <c r="F15" s="111"/>
      <c r="G15" s="111"/>
      <c r="H15" s="111"/>
      <c r="I15" s="111"/>
      <c r="J15" s="110"/>
      <c r="K15" s="112">
        <f t="shared" si="0"/>
        <v>0</v>
      </c>
      <c r="L15" s="113"/>
      <c r="M15" s="137">
        <f t="shared" si="1"/>
        <v>0</v>
      </c>
      <c r="N15" s="138"/>
    </row>
    <row r="16" spans="1:15" x14ac:dyDescent="0.55000000000000004">
      <c r="A16" s="134"/>
      <c r="B16" s="134"/>
      <c r="C16" s="110"/>
      <c r="D16" s="110"/>
      <c r="E16" s="110"/>
      <c r="F16" s="111"/>
      <c r="G16" s="111"/>
      <c r="H16" s="111"/>
      <c r="I16" s="111"/>
      <c r="J16" s="136"/>
      <c r="K16" s="152">
        <v>3000</v>
      </c>
      <c r="L16" s="113"/>
      <c r="M16" s="137">
        <f t="shared" si="1"/>
        <v>0</v>
      </c>
      <c r="N16" s="138"/>
      <c r="O16" s="153" t="s">
        <v>42</v>
      </c>
    </row>
    <row r="17" spans="1:14" x14ac:dyDescent="0.55000000000000004">
      <c r="A17" s="139"/>
      <c r="B17" s="139"/>
      <c r="C17" s="114"/>
      <c r="D17" s="114"/>
      <c r="E17" s="114"/>
      <c r="F17" s="115"/>
      <c r="G17" s="115"/>
      <c r="H17" s="115"/>
      <c r="I17" s="115"/>
      <c r="J17" s="114"/>
      <c r="K17" s="116">
        <f t="shared" si="0"/>
        <v>0</v>
      </c>
      <c r="L17" s="117"/>
      <c r="M17" s="140">
        <f t="shared" si="1"/>
        <v>0</v>
      </c>
      <c r="N17" s="141"/>
    </row>
    <row r="18" spans="1:14" ht="20.25" thickBot="1" x14ac:dyDescent="0.6">
      <c r="A18" s="142" t="s">
        <v>39</v>
      </c>
      <c r="B18" s="143"/>
      <c r="C18" s="118"/>
      <c r="D18" s="118"/>
      <c r="E18" s="118"/>
      <c r="F18" s="119"/>
      <c r="G18" s="119">
        <f>SUM(G14:G17)</f>
        <v>0</v>
      </c>
      <c r="H18" s="119"/>
      <c r="I18" s="119">
        <f>SUM(I14:I17)</f>
        <v>0</v>
      </c>
      <c r="J18" s="118"/>
      <c r="K18" s="120">
        <f>SUM(K12:K17)</f>
        <v>3000</v>
      </c>
      <c r="L18" s="121"/>
      <c r="M18" s="144">
        <f>SUM(M12:M17)</f>
        <v>0</v>
      </c>
      <c r="N18" s="145"/>
    </row>
    <row r="19" spans="1:14" ht="20.25" hidden="1" thickTop="1" x14ac:dyDescent="0.55000000000000004">
      <c r="A19" s="146"/>
      <c r="B19" s="146"/>
      <c r="C19" s="147"/>
      <c r="D19" s="147"/>
      <c r="E19" s="147"/>
      <c r="F19" s="131"/>
      <c r="G19" s="131"/>
      <c r="H19" s="131"/>
      <c r="I19" s="131"/>
      <c r="J19" s="147"/>
      <c r="K19" s="148">
        <f t="shared" ref="K19:K20" si="2">SUM(L19*0.58)</f>
        <v>0</v>
      </c>
      <c r="L19" s="149"/>
      <c r="M19" s="150">
        <f t="shared" ref="M19:M20" si="3">SUM(N19*0.58)</f>
        <v>0</v>
      </c>
      <c r="N19" s="151"/>
    </row>
    <row r="20" spans="1:14" ht="20.25" hidden="1" thickTop="1" x14ac:dyDescent="0.55000000000000004">
      <c r="A20" s="134"/>
      <c r="B20" s="134"/>
      <c r="C20" s="110"/>
      <c r="D20" s="110"/>
      <c r="E20" s="110"/>
      <c r="F20" s="111"/>
      <c r="G20" s="111"/>
      <c r="H20" s="111"/>
      <c r="I20" s="111"/>
      <c r="J20" s="110"/>
      <c r="K20" s="112">
        <f t="shared" si="2"/>
        <v>0</v>
      </c>
      <c r="L20" s="113"/>
      <c r="M20" s="137">
        <f t="shared" si="3"/>
        <v>0</v>
      </c>
      <c r="N20" s="138"/>
    </row>
    <row r="21" spans="1:14" ht="20.25" thickTop="1" x14ac:dyDescent="0.55000000000000004">
      <c r="A21" s="146"/>
      <c r="B21" s="146"/>
      <c r="C21" s="147"/>
      <c r="D21" s="147"/>
      <c r="E21" s="147"/>
      <c r="F21" s="131"/>
      <c r="G21" s="131"/>
      <c r="H21" s="131"/>
      <c r="I21" s="131"/>
      <c r="J21" s="147"/>
      <c r="K21" s="148"/>
      <c r="L21" s="149"/>
      <c r="M21" s="148"/>
      <c r="N21" s="149"/>
    </row>
    <row r="22" spans="1:14" x14ac:dyDescent="0.55000000000000004">
      <c r="A22" s="135" t="s">
        <v>35</v>
      </c>
      <c r="B22" s="134"/>
      <c r="C22" s="110"/>
      <c r="D22" s="110"/>
      <c r="E22" s="110"/>
      <c r="F22" s="111"/>
      <c r="G22" s="111">
        <f>G11+G18</f>
        <v>48</v>
      </c>
      <c r="H22" s="111"/>
      <c r="I22" s="111">
        <f>I11+I18</f>
        <v>0</v>
      </c>
      <c r="J22" s="110"/>
      <c r="K22" s="112"/>
      <c r="L22" s="113"/>
      <c r="M22" s="112"/>
      <c r="N22" s="113"/>
    </row>
    <row r="23" spans="1:14" x14ac:dyDescent="0.25">
      <c r="B23" s="105"/>
      <c r="C23" s="126"/>
    </row>
  </sheetData>
  <mergeCells count="2"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156A-260A-46A0-AEF8-C6E9C0A6F29E}">
  <sheetPr codeName="Sheet14">
    <tabColor theme="7" tint="0.79998168889431442"/>
  </sheetPr>
  <dimension ref="A1:E32"/>
  <sheetViews>
    <sheetView zoomScaleNormal="100" workbookViewId="0">
      <selection activeCell="A12" sqref="A12"/>
    </sheetView>
  </sheetViews>
  <sheetFormatPr defaultColWidth="9.140625" defaultRowHeight="12.75" outlineLevelCol="1" x14ac:dyDescent="0.25"/>
  <cols>
    <col min="1" max="1" width="38" style="4" customWidth="1"/>
    <col min="2" max="2" width="18.5703125" style="5" customWidth="1"/>
    <col min="3" max="3" width="54.140625" style="4" customWidth="1" outlineLevel="1"/>
    <col min="4" max="5" width="14.42578125" style="4" customWidth="1" outlineLevel="1"/>
    <col min="6" max="16384" width="9.140625" style="4"/>
  </cols>
  <sheetData>
    <row r="1" spans="1:5" s="1" customFormat="1" ht="36.75" customHeight="1" x14ac:dyDescent="0.25">
      <c r="A1" s="11"/>
      <c r="B1" s="11"/>
      <c r="C1" s="12"/>
      <c r="D1" s="13"/>
      <c r="E1" s="13"/>
    </row>
    <row r="2" spans="1:5" s="1" customFormat="1" ht="18.75" customHeight="1" x14ac:dyDescent="0.25">
      <c r="A2" s="9" t="s">
        <v>43</v>
      </c>
      <c r="B2" s="10"/>
      <c r="C2" s="8"/>
      <c r="D2" s="8"/>
      <c r="E2" s="8"/>
    </row>
    <row r="3" spans="1:5" x14ac:dyDescent="0.25">
      <c r="A3" s="14"/>
      <c r="B3" s="95"/>
      <c r="C3" s="14"/>
      <c r="D3" s="14"/>
      <c r="E3" s="14"/>
    </row>
    <row r="4" spans="1:5" x14ac:dyDescent="0.25">
      <c r="A4" s="14"/>
      <c r="B4" s="95"/>
      <c r="C4" s="14"/>
      <c r="D4" s="14"/>
      <c r="E4" s="14"/>
    </row>
    <row r="5" spans="1:5" x14ac:dyDescent="0.25">
      <c r="A5" s="14"/>
      <c r="B5" s="95"/>
      <c r="C5" s="14"/>
      <c r="D5" s="14"/>
      <c r="E5" s="14"/>
    </row>
    <row r="6" spans="1:5" x14ac:dyDescent="0.25">
      <c r="A6" s="14"/>
      <c r="B6" s="95"/>
      <c r="C6" s="14"/>
      <c r="D6" s="14"/>
      <c r="E6" s="14"/>
    </row>
    <row r="7" spans="1:5" x14ac:dyDescent="0.25">
      <c r="A7" s="14"/>
      <c r="B7" s="95"/>
      <c r="C7" s="14"/>
      <c r="D7" s="14"/>
      <c r="E7" s="14"/>
    </row>
    <row r="8" spans="1:5" x14ac:dyDescent="0.25">
      <c r="A8" s="14"/>
      <c r="B8" s="95"/>
      <c r="C8" s="14"/>
      <c r="D8" s="14"/>
      <c r="E8" s="14"/>
    </row>
    <row r="9" spans="1:5" x14ac:dyDescent="0.25">
      <c r="A9" s="14"/>
      <c r="B9" s="95"/>
      <c r="C9" s="14"/>
      <c r="D9" s="14"/>
      <c r="E9" s="14"/>
    </row>
    <row r="10" spans="1:5" x14ac:dyDescent="0.25">
      <c r="A10" s="14"/>
      <c r="B10" s="95"/>
      <c r="C10" s="14"/>
      <c r="D10" s="14"/>
      <c r="E10" s="14"/>
    </row>
    <row r="11" spans="1:5" x14ac:dyDescent="0.25">
      <c r="A11" s="14"/>
      <c r="B11" s="95"/>
      <c r="C11" s="14"/>
      <c r="D11" s="14"/>
      <c r="E11" s="14"/>
    </row>
    <row r="12" spans="1:5" x14ac:dyDescent="0.25">
      <c r="A12" s="14"/>
      <c r="B12" s="95"/>
      <c r="C12" s="14"/>
      <c r="D12" s="14"/>
      <c r="E12" s="14"/>
    </row>
    <row r="13" spans="1:5" x14ac:dyDescent="0.25">
      <c r="A13" s="14"/>
      <c r="B13" s="95"/>
      <c r="C13" s="14"/>
      <c r="D13" s="14"/>
      <c r="E13" s="14"/>
    </row>
    <row r="14" spans="1:5" x14ac:dyDescent="0.25">
      <c r="A14" s="14"/>
      <c r="B14" s="95"/>
      <c r="C14" s="14"/>
      <c r="D14" s="14"/>
      <c r="E14" s="14"/>
    </row>
    <row r="15" spans="1:5" x14ac:dyDescent="0.25">
      <c r="A15" s="14"/>
      <c r="B15" s="95"/>
      <c r="C15" s="14"/>
      <c r="D15" s="14"/>
      <c r="E15" s="14"/>
    </row>
    <row r="16" spans="1:5" x14ac:dyDescent="0.25">
      <c r="A16" s="14"/>
      <c r="B16" s="95"/>
      <c r="C16" s="14"/>
      <c r="D16" s="14"/>
      <c r="E16" s="14"/>
    </row>
    <row r="17" spans="1:5" x14ac:dyDescent="0.25">
      <c r="A17" s="14"/>
      <c r="B17" s="95"/>
      <c r="C17" s="14"/>
      <c r="D17" s="14"/>
      <c r="E17" s="14"/>
    </row>
    <row r="18" spans="1:5" x14ac:dyDescent="0.25">
      <c r="A18" s="14"/>
      <c r="B18" s="95"/>
      <c r="C18" s="14"/>
      <c r="D18" s="14"/>
      <c r="E18" s="14"/>
    </row>
    <row r="19" spans="1:5" x14ac:dyDescent="0.25">
      <c r="A19" s="14"/>
      <c r="B19" s="95"/>
      <c r="C19" s="14"/>
      <c r="D19" s="14"/>
      <c r="E19" s="14"/>
    </row>
    <row r="20" spans="1:5" x14ac:dyDescent="0.25">
      <c r="A20" s="14"/>
      <c r="B20" s="95"/>
      <c r="C20" s="14"/>
      <c r="D20" s="14"/>
      <c r="E20" s="14"/>
    </row>
    <row r="21" spans="1:5" x14ac:dyDescent="0.25">
      <c r="A21" s="14"/>
      <c r="B21" s="95"/>
      <c r="C21" s="14"/>
      <c r="D21" s="14"/>
      <c r="E21" s="14"/>
    </row>
    <row r="22" spans="1:5" x14ac:dyDescent="0.25">
      <c r="A22" s="14"/>
      <c r="B22" s="95"/>
      <c r="C22" s="14"/>
      <c r="D22" s="14"/>
      <c r="E22" s="14"/>
    </row>
    <row r="23" spans="1:5" x14ac:dyDescent="0.25">
      <c r="A23" s="14"/>
      <c r="B23" s="95"/>
      <c r="C23" s="14"/>
      <c r="D23" s="14"/>
      <c r="E23" s="14"/>
    </row>
    <row r="24" spans="1:5" x14ac:dyDescent="0.25">
      <c r="A24" s="14"/>
      <c r="B24" s="95"/>
      <c r="C24" s="14"/>
      <c r="D24" s="14"/>
      <c r="E24" s="14"/>
    </row>
    <row r="25" spans="1:5" x14ac:dyDescent="0.25">
      <c r="A25" s="14"/>
      <c r="B25" s="95"/>
      <c r="C25" s="14"/>
      <c r="D25" s="14"/>
      <c r="E25" s="14"/>
    </row>
    <row r="26" spans="1:5" x14ac:dyDescent="0.25">
      <c r="A26" s="14"/>
      <c r="B26" s="95"/>
      <c r="C26" s="14"/>
      <c r="D26" s="14"/>
      <c r="E26" s="14"/>
    </row>
    <row r="27" spans="1:5" x14ac:dyDescent="0.25">
      <c r="A27" s="14"/>
      <c r="B27" s="95"/>
      <c r="C27" s="14"/>
      <c r="D27" s="14"/>
      <c r="E27" s="14"/>
    </row>
    <row r="28" spans="1:5" x14ac:dyDescent="0.25">
      <c r="A28" s="14"/>
      <c r="B28" s="95"/>
      <c r="C28" s="14"/>
      <c r="D28" s="14"/>
      <c r="E28" s="14"/>
    </row>
    <row r="29" spans="1:5" x14ac:dyDescent="0.25">
      <c r="A29" s="14"/>
      <c r="B29" s="95"/>
      <c r="C29" s="14"/>
      <c r="D29" s="14"/>
      <c r="E29" s="14"/>
    </row>
    <row r="30" spans="1:5" x14ac:dyDescent="0.25">
      <c r="A30" s="14"/>
      <c r="B30" s="95"/>
      <c r="C30" s="14"/>
      <c r="D30" s="14"/>
      <c r="E30" s="14"/>
    </row>
    <row r="31" spans="1:5" x14ac:dyDescent="0.25">
      <c r="A31" s="14"/>
      <c r="B31" s="95"/>
      <c r="C31" s="14"/>
      <c r="D31" s="14"/>
      <c r="E31" s="14"/>
    </row>
    <row r="32" spans="1:5" x14ac:dyDescent="0.25">
      <c r="A32" s="14"/>
      <c r="B32" s="95"/>
      <c r="C32" s="14"/>
      <c r="D32" s="14"/>
      <c r="E32" s="1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63C5-7F44-4CF9-A69D-D3B97147F6CC}">
  <sheetPr codeName="Sheet28">
    <tabColor theme="7" tint="0.79998168889431442"/>
  </sheetPr>
  <dimension ref="A1:AQ109"/>
  <sheetViews>
    <sheetView topLeftCell="B1" zoomScaleNormal="100" workbookViewId="0">
      <selection activeCell="B1" sqref="B1"/>
    </sheetView>
  </sheetViews>
  <sheetFormatPr defaultColWidth="9.140625" defaultRowHeight="12.75" x14ac:dyDescent="0.25"/>
  <cols>
    <col min="1" max="1" width="26.85546875" style="4" customWidth="1"/>
    <col min="2" max="2" width="55.85546875" style="4" customWidth="1"/>
    <col min="3" max="3" width="10.85546875" style="4" bestFit="1" customWidth="1"/>
    <col min="4" max="4" width="14.42578125" style="5" customWidth="1"/>
    <col min="5" max="5" width="29.140625" style="4" customWidth="1"/>
    <col min="6" max="7" width="23" style="4" customWidth="1"/>
    <col min="8" max="8" width="29.85546875" style="4" customWidth="1"/>
    <col min="9" max="9" width="16" style="4" customWidth="1"/>
    <col min="10" max="10" width="15.140625" style="4" customWidth="1"/>
    <col min="11" max="11" width="30" style="4" customWidth="1"/>
    <col min="12" max="12" width="27" style="4" customWidth="1"/>
    <col min="13" max="14" width="14.42578125" style="4" customWidth="1"/>
    <col min="15" max="42" width="13.140625" style="4" customWidth="1"/>
    <col min="43" max="16384" width="9.140625" style="4"/>
  </cols>
  <sheetData>
    <row r="1" spans="1:43" s="1" customFormat="1" ht="36.75" customHeight="1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s="1" customFormat="1" ht="18.75" customHeight="1" x14ac:dyDescent="0.25">
      <c r="B2" s="3" t="s">
        <v>45</v>
      </c>
      <c r="C2" s="3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s="1" customFormat="1" ht="26.25" customHeight="1" x14ac:dyDescent="0.25"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6" spans="1:43" x14ac:dyDescent="0.2">
      <c r="B6" s="19" t="s">
        <v>46</v>
      </c>
      <c r="C6" s="19"/>
      <c r="D6" s="20" t="e">
        <f>'Key Assumption'!#REF!</f>
        <v>#REF!</v>
      </c>
      <c r="E6" s="21"/>
      <c r="F6" s="21"/>
      <c r="G6" s="21"/>
      <c r="H6" s="21"/>
      <c r="I6" s="21"/>
      <c r="J6" s="21"/>
      <c r="K6" s="21"/>
      <c r="L6" s="21"/>
      <c r="M6" s="21"/>
    </row>
    <row r="7" spans="1:43" ht="13.5" thickBot="1" x14ac:dyDescent="0.25"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</row>
    <row r="8" spans="1:43" ht="15" x14ac:dyDescent="0.25">
      <c r="B8" s="23" t="s">
        <v>47</v>
      </c>
      <c r="C8" s="23"/>
      <c r="D8" s="23"/>
      <c r="E8" s="76" t="s">
        <v>48</v>
      </c>
      <c r="F8" s="77"/>
      <c r="G8" s="24"/>
      <c r="H8" s="74" t="s">
        <v>49</v>
      </c>
      <c r="I8" s="75"/>
      <c r="J8" s="21" t="s">
        <v>50</v>
      </c>
      <c r="K8" s="21"/>
      <c r="L8" s="21"/>
      <c r="M8" s="21"/>
    </row>
    <row r="9" spans="1:43" ht="15" x14ac:dyDescent="0.25">
      <c r="B9" s="25" t="s">
        <v>51</v>
      </c>
      <c r="C9" s="25" t="s">
        <v>52</v>
      </c>
      <c r="D9" s="26" t="s">
        <v>53</v>
      </c>
      <c r="E9" s="78"/>
      <c r="F9" s="79"/>
      <c r="G9" s="24"/>
      <c r="H9" s="82" t="s">
        <v>54</v>
      </c>
      <c r="I9" s="83"/>
      <c r="J9" s="27"/>
      <c r="K9" s="21"/>
      <c r="L9" s="21"/>
      <c r="M9" s="21"/>
    </row>
    <row r="10" spans="1:43" ht="13.5" thickBot="1" x14ac:dyDescent="0.25">
      <c r="B10" s="63" t="s">
        <v>55</v>
      </c>
      <c r="C10" s="29" t="s">
        <v>56</v>
      </c>
      <c r="D10" s="29" t="s">
        <v>56</v>
      </c>
      <c r="E10" s="80"/>
      <c r="F10" s="81"/>
      <c r="G10" s="21"/>
      <c r="H10" s="30" t="s">
        <v>55</v>
      </c>
      <c r="I10" s="30" t="s">
        <v>56</v>
      </c>
      <c r="J10" s="27"/>
      <c r="K10" s="21"/>
      <c r="L10" s="21"/>
      <c r="M10" s="21"/>
    </row>
    <row r="11" spans="1:43" x14ac:dyDescent="0.2">
      <c r="A11" s="4" t="s">
        <v>57</v>
      </c>
      <c r="B11" s="64"/>
      <c r="C11" s="62"/>
      <c r="D11" s="31"/>
      <c r="E11" s="32"/>
      <c r="F11" s="33"/>
      <c r="H11" s="34"/>
      <c r="I11" s="31"/>
      <c r="J11" s="35"/>
      <c r="K11" s="21"/>
      <c r="L11" s="21"/>
      <c r="M11" s="21"/>
    </row>
    <row r="12" spans="1:43" x14ac:dyDescent="0.2">
      <c r="A12" s="4" t="s">
        <v>58</v>
      </c>
      <c r="B12" s="48"/>
      <c r="C12" s="31"/>
      <c r="D12" s="31"/>
      <c r="E12" s="32"/>
      <c r="F12" s="33"/>
      <c r="G12" s="21"/>
      <c r="H12" s="36"/>
      <c r="I12" s="31"/>
      <c r="J12" s="35"/>
      <c r="K12" s="21"/>
      <c r="L12" s="21"/>
      <c r="M12" s="21"/>
    </row>
    <row r="13" spans="1:43" x14ac:dyDescent="0.2">
      <c r="B13" s="36"/>
      <c r="C13" s="31"/>
      <c r="D13" s="31"/>
      <c r="E13" s="32"/>
      <c r="F13" s="33"/>
      <c r="G13" s="21"/>
      <c r="H13" s="36"/>
      <c r="I13" s="31"/>
      <c r="J13" s="35"/>
      <c r="K13" s="21"/>
      <c r="L13" s="21"/>
      <c r="M13" s="21"/>
    </row>
    <row r="14" spans="1:43" x14ac:dyDescent="0.2">
      <c r="B14" s="36"/>
      <c r="C14" s="31"/>
      <c r="D14" s="31"/>
      <c r="E14" s="32"/>
      <c r="F14" s="33"/>
      <c r="G14" s="21"/>
      <c r="H14" s="36"/>
      <c r="I14" s="31"/>
      <c r="J14" s="32"/>
      <c r="K14" s="21"/>
      <c r="L14" s="21"/>
      <c r="M14" s="21"/>
    </row>
    <row r="15" spans="1:43" x14ac:dyDescent="0.2">
      <c r="B15" s="36"/>
      <c r="C15" s="31"/>
      <c r="D15" s="31"/>
      <c r="E15" s="32"/>
      <c r="F15" s="60"/>
      <c r="G15" s="21"/>
      <c r="H15" s="36"/>
      <c r="I15" s="15"/>
      <c r="J15" s="32"/>
      <c r="K15" s="21"/>
      <c r="L15" s="21"/>
      <c r="M15" s="21"/>
    </row>
    <row r="16" spans="1:43" x14ac:dyDescent="0.2">
      <c r="B16" s="36"/>
      <c r="C16" s="31"/>
      <c r="D16" s="31"/>
      <c r="E16" s="59"/>
      <c r="F16" s="61"/>
      <c r="G16" s="21"/>
      <c r="H16" s="36"/>
      <c r="I16" s="31"/>
      <c r="J16" s="32"/>
      <c r="K16" s="21"/>
      <c r="L16" s="21"/>
      <c r="M16" s="21"/>
    </row>
    <row r="17" spans="1:13" x14ac:dyDescent="0.2">
      <c r="B17" s="37" t="s">
        <v>59</v>
      </c>
      <c r="C17" s="38" t="e">
        <f>AVERAGE(C11:C16)*(1+D6)</f>
        <v>#DIV/0!</v>
      </c>
      <c r="D17" s="38" t="e">
        <f>AVERAGE(D11:D16)*(1+D6)</f>
        <v>#DIV/0!</v>
      </c>
      <c r="E17" s="39"/>
      <c r="F17" s="21"/>
      <c r="G17" s="21"/>
      <c r="H17" s="36"/>
      <c r="I17" s="31"/>
      <c r="J17" s="32"/>
      <c r="K17" s="21"/>
      <c r="L17" s="21"/>
      <c r="M17" s="21"/>
    </row>
    <row r="18" spans="1:13" x14ac:dyDescent="0.2">
      <c r="B18" s="6"/>
      <c r="C18" s="6"/>
      <c r="D18" s="6"/>
      <c r="E18" s="21"/>
      <c r="F18" s="21"/>
      <c r="G18" s="21"/>
      <c r="H18" s="36"/>
      <c r="I18" s="31"/>
      <c r="J18" s="32"/>
      <c r="K18" s="21"/>
      <c r="L18" s="21"/>
      <c r="M18" s="21"/>
    </row>
    <row r="19" spans="1:13" ht="15" x14ac:dyDescent="0.25">
      <c r="B19" s="84" t="s">
        <v>60</v>
      </c>
      <c r="C19" s="85"/>
      <c r="D19" s="86"/>
      <c r="E19" s="21"/>
      <c r="F19" s="21"/>
      <c r="G19" s="21"/>
      <c r="H19" s="36"/>
      <c r="I19" s="31"/>
      <c r="J19" s="32"/>
      <c r="K19" s="21"/>
      <c r="L19" s="21"/>
      <c r="M19" s="21"/>
    </row>
    <row r="20" spans="1:13" x14ac:dyDescent="0.2">
      <c r="B20" s="63" t="s">
        <v>55</v>
      </c>
      <c r="C20" s="28"/>
      <c r="D20" s="28" t="s">
        <v>56</v>
      </c>
      <c r="E20" s="21"/>
      <c r="F20" s="21"/>
      <c r="G20" s="21"/>
      <c r="H20" s="36"/>
      <c r="I20" s="31"/>
      <c r="J20" s="32"/>
      <c r="K20" s="21"/>
      <c r="L20" s="21"/>
      <c r="M20" s="21"/>
    </row>
    <row r="21" spans="1:13" ht="15" x14ac:dyDescent="0.25">
      <c r="A21" s="4" t="s">
        <v>61</v>
      </c>
      <c r="B21" s="64" t="s">
        <v>62</v>
      </c>
      <c r="C21" s="67"/>
      <c r="D21" s="31"/>
      <c r="E21" s="32"/>
      <c r="F21" s="16"/>
      <c r="G21" s="21"/>
      <c r="H21" s="36"/>
      <c r="I21" s="31"/>
      <c r="J21" s="32"/>
      <c r="K21" s="21"/>
      <c r="L21" s="21"/>
      <c r="M21" s="21"/>
    </row>
    <row r="22" spans="1:13" x14ac:dyDescent="0.2">
      <c r="B22" s="48"/>
      <c r="C22" s="31"/>
      <c r="D22" s="31"/>
      <c r="E22" s="32"/>
      <c r="F22" s="60"/>
      <c r="G22" s="21"/>
      <c r="H22" s="36"/>
      <c r="I22" s="31"/>
      <c r="J22" s="35"/>
      <c r="K22" s="21"/>
      <c r="L22" s="21"/>
      <c r="M22" s="21"/>
    </row>
    <row r="23" spans="1:13" x14ac:dyDescent="0.2">
      <c r="B23" s="36"/>
      <c r="C23" s="31"/>
      <c r="D23" s="31"/>
      <c r="E23" s="59"/>
      <c r="F23" s="64"/>
      <c r="G23" s="21"/>
      <c r="H23" s="36"/>
      <c r="I23" s="15"/>
      <c r="J23" s="32"/>
      <c r="K23" s="21"/>
      <c r="L23" s="21"/>
      <c r="M23" s="21"/>
    </row>
    <row r="24" spans="1:13" x14ac:dyDescent="0.2">
      <c r="B24" s="37" t="s">
        <v>63</v>
      </c>
      <c r="C24" s="38" t="e">
        <f>AVERAGE(C21:C23)*(1+C6)</f>
        <v>#DIV/0!</v>
      </c>
      <c r="D24" s="38" t="e">
        <f>AVERAGE(D21:D23)*(1+D6)</f>
        <v>#DIV/0!</v>
      </c>
      <c r="E24" s="21"/>
      <c r="F24" s="21"/>
      <c r="G24" s="21"/>
      <c r="H24" s="37" t="s">
        <v>64</v>
      </c>
      <c r="I24" s="38" t="e">
        <f>AVERAGE(I11:I23)*(1+D6)</f>
        <v>#DIV/0!</v>
      </c>
      <c r="J24" s="40"/>
      <c r="K24" s="21"/>
      <c r="L24" s="21"/>
      <c r="M24" s="21"/>
    </row>
    <row r="25" spans="1:13" x14ac:dyDescent="0.2">
      <c r="B25" s="6"/>
      <c r="C25" s="6"/>
      <c r="D25" s="6"/>
      <c r="E25" s="21"/>
      <c r="F25" s="21"/>
      <c r="G25" s="21"/>
      <c r="H25" s="37" t="s">
        <v>65</v>
      </c>
      <c r="I25" s="38" t="e">
        <f>I24*0.65</f>
        <v>#DIV/0!</v>
      </c>
      <c r="J25" s="40"/>
      <c r="K25" s="21"/>
      <c r="L25" s="21"/>
      <c r="M25" s="21"/>
    </row>
    <row r="26" spans="1:13" ht="15" x14ac:dyDescent="0.25">
      <c r="B26" s="84" t="s">
        <v>66</v>
      </c>
      <c r="C26" s="85"/>
      <c r="D26" s="86"/>
      <c r="E26" s="21"/>
      <c r="F26" s="21"/>
      <c r="G26" s="21"/>
      <c r="H26" s="21"/>
      <c r="I26" s="21"/>
      <c r="J26" s="21"/>
      <c r="K26" s="21"/>
      <c r="L26" s="21"/>
      <c r="M26" s="21"/>
    </row>
    <row r="27" spans="1:13" x14ac:dyDescent="0.2">
      <c r="B27" s="28" t="s">
        <v>55</v>
      </c>
      <c r="C27" s="28"/>
      <c r="D27" s="28" t="s">
        <v>56</v>
      </c>
      <c r="E27" s="21"/>
      <c r="F27" s="21"/>
      <c r="G27" s="21"/>
      <c r="H27" s="21"/>
      <c r="I27" s="21"/>
      <c r="J27" s="21"/>
      <c r="K27" s="21"/>
      <c r="L27" s="21"/>
      <c r="M27" s="21"/>
    </row>
    <row r="28" spans="1:13" ht="15" x14ac:dyDescent="0.25">
      <c r="A28" s="4" t="s">
        <v>67</v>
      </c>
      <c r="B28" s="6" t="s">
        <v>68</v>
      </c>
      <c r="C28" s="67"/>
      <c r="D28" s="31"/>
      <c r="E28" s="32"/>
      <c r="F28" s="6"/>
      <c r="G28" s="21"/>
      <c r="H28" s="41" t="s">
        <v>55</v>
      </c>
      <c r="I28" s="41" t="s">
        <v>69</v>
      </c>
      <c r="J28" s="21"/>
      <c r="K28" s="21"/>
      <c r="L28" s="21"/>
      <c r="M28" s="21"/>
    </row>
    <row r="29" spans="1:13" x14ac:dyDescent="0.2">
      <c r="B29" s="37" t="s">
        <v>70</v>
      </c>
      <c r="C29" s="68" t="e">
        <f>AVERAGE(C28)*(1+C6)</f>
        <v>#DIV/0!</v>
      </c>
      <c r="D29" s="38" t="e">
        <f>AVERAGE(D28)*(1+D6)</f>
        <v>#DIV/0!</v>
      </c>
      <c r="E29" s="6"/>
      <c r="F29" s="6"/>
      <c r="G29" s="21"/>
      <c r="H29" s="40" t="s">
        <v>71</v>
      </c>
      <c r="I29" s="42" t="e">
        <f>D17</f>
        <v>#DIV/0!</v>
      </c>
      <c r="J29" s="21"/>
      <c r="K29" s="21"/>
      <c r="L29" s="21"/>
      <c r="M29" s="21"/>
    </row>
    <row r="30" spans="1:13" x14ac:dyDescent="0.2">
      <c r="B30" s="6"/>
      <c r="C30" s="6"/>
      <c r="D30" s="43"/>
      <c r="E30" s="21"/>
      <c r="F30" s="21"/>
      <c r="G30" s="21"/>
      <c r="H30" s="40" t="s">
        <v>72</v>
      </c>
      <c r="I30" s="42" t="e">
        <f>D24</f>
        <v>#DIV/0!</v>
      </c>
      <c r="J30" s="21"/>
      <c r="K30" s="21"/>
      <c r="L30" s="21"/>
      <c r="M30" s="21"/>
    </row>
    <row r="31" spans="1:13" ht="15" x14ac:dyDescent="0.25">
      <c r="B31" s="84" t="s">
        <v>73</v>
      </c>
      <c r="C31" s="85"/>
      <c r="D31" s="86"/>
      <c r="F31" s="21"/>
      <c r="G31" s="21"/>
      <c r="H31" s="40" t="s">
        <v>67</v>
      </c>
      <c r="I31" s="42" t="e">
        <f>D29</f>
        <v>#DIV/0!</v>
      </c>
      <c r="J31" s="21"/>
      <c r="K31" s="21"/>
      <c r="L31" s="21"/>
      <c r="M31" s="21"/>
    </row>
    <row r="32" spans="1:13" x14ac:dyDescent="0.2">
      <c r="B32" s="63" t="s">
        <v>55</v>
      </c>
      <c r="C32" s="28"/>
      <c r="D32" s="28" t="s">
        <v>56</v>
      </c>
      <c r="E32" s="21"/>
      <c r="F32" s="21"/>
      <c r="G32" s="21"/>
      <c r="H32" s="40" t="s">
        <v>74</v>
      </c>
      <c r="I32" s="42" t="e">
        <f>D35</f>
        <v>#DIV/0!</v>
      </c>
      <c r="J32" s="21"/>
      <c r="K32" s="21"/>
      <c r="L32" s="21"/>
      <c r="M32" s="21"/>
    </row>
    <row r="33" spans="1:13" ht="15" x14ac:dyDescent="0.25">
      <c r="A33" s="4" t="s">
        <v>74</v>
      </c>
      <c r="B33" s="65" t="s">
        <v>75</v>
      </c>
      <c r="C33" s="67"/>
      <c r="D33" s="31"/>
      <c r="E33" s="36"/>
      <c r="F33" s="21"/>
      <c r="G33" s="21"/>
      <c r="H33" s="40" t="s">
        <v>76</v>
      </c>
      <c r="I33" s="42" t="e">
        <f>D41</f>
        <v>#DIV/0!</v>
      </c>
      <c r="J33" s="21"/>
      <c r="K33" s="21"/>
      <c r="L33" s="21"/>
      <c r="M33" s="21"/>
    </row>
    <row r="34" spans="1:13" x14ac:dyDescent="0.2">
      <c r="A34" s="4" t="s">
        <v>77</v>
      </c>
      <c r="B34" s="14"/>
      <c r="C34" s="62"/>
      <c r="D34" s="31"/>
      <c r="E34" s="36"/>
      <c r="F34" s="21"/>
      <c r="G34" s="21"/>
      <c r="H34" s="40" t="s">
        <v>78</v>
      </c>
      <c r="I34" s="42" t="e">
        <f t="shared" ref="I34:I35" si="0">I24</f>
        <v>#DIV/0!</v>
      </c>
      <c r="J34" s="21"/>
      <c r="K34" s="21"/>
      <c r="L34" s="21"/>
      <c r="M34" s="21"/>
    </row>
    <row r="35" spans="1:13" x14ac:dyDescent="0.2">
      <c r="B35" s="66" t="s">
        <v>79</v>
      </c>
      <c r="C35" s="68" t="e">
        <f>AVERAGE(C33:C34)*(1+C6)</f>
        <v>#DIV/0!</v>
      </c>
      <c r="D35" s="68" t="e">
        <f>AVERAGE(D33:D34)*(1+D6)</f>
        <v>#DIV/0!</v>
      </c>
      <c r="E35" s="21"/>
      <c r="F35" s="21"/>
      <c r="G35" s="21"/>
      <c r="H35" s="40" t="s">
        <v>80</v>
      </c>
      <c r="I35" s="42" t="e">
        <f t="shared" si="0"/>
        <v>#DIV/0!</v>
      </c>
      <c r="J35" s="21"/>
      <c r="K35" s="21"/>
      <c r="L35" s="21"/>
      <c r="M35" s="21"/>
    </row>
    <row r="36" spans="1:13" x14ac:dyDescent="0.2">
      <c r="B36" s="69"/>
      <c r="C36" s="70"/>
      <c r="D36" s="69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5" x14ac:dyDescent="0.25">
      <c r="B37" s="92" t="s">
        <v>81</v>
      </c>
      <c r="C37" s="93"/>
      <c r="D37" s="94"/>
      <c r="E37" s="21"/>
      <c r="F37" s="21"/>
      <c r="G37" s="21"/>
      <c r="H37" s="21"/>
      <c r="I37" s="21"/>
      <c r="J37" s="21"/>
      <c r="K37" s="21"/>
      <c r="L37" s="21"/>
      <c r="M37" s="21"/>
    </row>
    <row r="38" spans="1:13" x14ac:dyDescent="0.2">
      <c r="B38" s="71" t="s">
        <v>55</v>
      </c>
      <c r="C38" s="71"/>
      <c r="D38" s="71" t="s">
        <v>56</v>
      </c>
      <c r="E38" s="21"/>
      <c r="F38" s="21"/>
      <c r="G38" s="21"/>
      <c r="H38" s="21"/>
      <c r="I38" s="21"/>
      <c r="J38" s="21"/>
      <c r="K38" s="21"/>
      <c r="L38" s="21"/>
      <c r="M38" s="21"/>
    </row>
    <row r="39" spans="1:13" x14ac:dyDescent="0.2">
      <c r="A39" s="4" t="s">
        <v>82</v>
      </c>
      <c r="B39" s="72" t="s">
        <v>83</v>
      </c>
      <c r="C39" s="31"/>
      <c r="D39" s="31"/>
      <c r="E39" s="36"/>
      <c r="F39" s="21"/>
      <c r="G39" s="21"/>
      <c r="H39" s="21"/>
      <c r="I39" s="21"/>
      <c r="J39" s="21"/>
      <c r="K39" s="21"/>
      <c r="L39" s="21"/>
      <c r="M39" s="21"/>
    </row>
    <row r="40" spans="1:13" x14ac:dyDescent="0.2">
      <c r="A40" s="4" t="s">
        <v>84</v>
      </c>
      <c r="B40" s="72" t="s">
        <v>84</v>
      </c>
      <c r="C40" s="31"/>
      <c r="D40" s="31"/>
      <c r="E40" s="36"/>
      <c r="F40" s="21"/>
      <c r="G40" s="21"/>
      <c r="H40" s="21"/>
      <c r="I40" s="21"/>
      <c r="J40" s="21"/>
      <c r="K40" s="21"/>
      <c r="L40" s="21"/>
      <c r="M40" s="21"/>
    </row>
    <row r="41" spans="1:13" x14ac:dyDescent="0.2">
      <c r="B41" s="73" t="s">
        <v>85</v>
      </c>
      <c r="C41" s="68" t="e">
        <f>AVERAGE(C39:C40)*(1+C6)</f>
        <v>#DIV/0!</v>
      </c>
      <c r="D41" s="68" t="e">
        <f>AVERAGE(D39:D40)*(1+D6)</f>
        <v>#DIV/0!</v>
      </c>
      <c r="E41" s="21"/>
      <c r="F41" s="21"/>
      <c r="G41" s="21"/>
      <c r="H41" s="21"/>
      <c r="I41" s="21"/>
      <c r="J41" s="21"/>
      <c r="K41" s="21"/>
      <c r="L41" s="21"/>
      <c r="M41" s="21"/>
    </row>
    <row r="42" spans="1:13" x14ac:dyDescent="0.2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3" x14ac:dyDescent="0.2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x14ac:dyDescent="0.2">
      <c r="B44" s="41" t="s">
        <v>86</v>
      </c>
      <c r="C44" s="44" t="s">
        <v>34</v>
      </c>
      <c r="D44" s="29" t="s">
        <v>26</v>
      </c>
      <c r="E44" s="29"/>
      <c r="F44" s="21"/>
      <c r="G44" s="21"/>
      <c r="H44" s="21"/>
      <c r="I44" s="21"/>
      <c r="J44" s="21"/>
      <c r="K44" s="21"/>
      <c r="L44" s="21"/>
      <c r="M44" s="21"/>
    </row>
    <row r="45" spans="1:13" x14ac:dyDescent="0.2">
      <c r="B45" s="6" t="s">
        <v>87</v>
      </c>
      <c r="C45" s="36"/>
      <c r="D45" s="31"/>
      <c r="E45" s="45"/>
      <c r="F45" s="21"/>
      <c r="G45" s="21"/>
      <c r="H45" s="21"/>
      <c r="I45" s="21"/>
      <c r="J45" s="21"/>
      <c r="K45" s="21"/>
      <c r="L45" s="21"/>
      <c r="M45" s="21"/>
    </row>
    <row r="46" spans="1:13" x14ac:dyDescent="0.2">
      <c r="B46" s="36" t="s">
        <v>88</v>
      </c>
      <c r="C46" s="36"/>
      <c r="D46" s="31"/>
      <c r="E46" s="45"/>
      <c r="F46" s="21"/>
      <c r="G46" s="21"/>
      <c r="H46" s="21"/>
      <c r="I46" s="21"/>
      <c r="J46" s="21"/>
      <c r="K46" s="21"/>
      <c r="L46" s="21"/>
      <c r="M46" s="21"/>
    </row>
    <row r="47" spans="1:13" x14ac:dyDescent="0.2">
      <c r="B47" s="36" t="s">
        <v>89</v>
      </c>
      <c r="C47" s="36"/>
      <c r="D47" s="31"/>
      <c r="E47" s="45"/>
      <c r="F47" s="21"/>
      <c r="G47" s="21"/>
      <c r="H47" s="21"/>
      <c r="I47" s="21"/>
      <c r="J47" s="21"/>
      <c r="K47" s="21"/>
      <c r="L47" s="21"/>
      <c r="M47" s="21"/>
    </row>
    <row r="48" spans="1:13" x14ac:dyDescent="0.2">
      <c r="B48" s="36" t="s">
        <v>90</v>
      </c>
      <c r="C48" s="36"/>
      <c r="D48" s="31"/>
      <c r="E48" s="45"/>
      <c r="F48" s="21"/>
      <c r="G48" s="21"/>
      <c r="H48" s="21"/>
      <c r="I48" s="21"/>
      <c r="J48" s="21"/>
      <c r="K48" s="21"/>
      <c r="L48" s="21"/>
      <c r="M48" s="21"/>
    </row>
    <row r="49" spans="2:13" x14ac:dyDescent="0.2">
      <c r="B49" s="6"/>
      <c r="C49" s="6"/>
      <c r="D49" s="6"/>
      <c r="E49" s="6"/>
      <c r="F49" s="21"/>
      <c r="G49" s="21"/>
      <c r="H49" s="21"/>
      <c r="I49" s="21"/>
      <c r="J49" s="21"/>
      <c r="K49" s="21"/>
      <c r="L49" s="21"/>
      <c r="M49" s="21"/>
    </row>
    <row r="50" spans="2:13" ht="15" x14ac:dyDescent="0.25">
      <c r="B50" s="74" t="s">
        <v>91</v>
      </c>
      <c r="C50" s="75"/>
      <c r="D50" s="75"/>
      <c r="E50" s="21"/>
      <c r="F50" s="21"/>
      <c r="G50" s="21"/>
      <c r="H50" s="21"/>
      <c r="I50" s="21"/>
      <c r="J50" s="21"/>
      <c r="K50" s="21"/>
      <c r="L50" s="21"/>
      <c r="M50" s="21"/>
    </row>
    <row r="51" spans="2:13" x14ac:dyDescent="0.2">
      <c r="B51" s="46" t="s">
        <v>92</v>
      </c>
      <c r="C51" s="46"/>
      <c r="D51" s="47"/>
      <c r="E51" s="87"/>
      <c r="F51" s="88"/>
      <c r="G51" s="24"/>
      <c r="H51" s="21"/>
      <c r="I51" s="21"/>
      <c r="J51" s="21"/>
      <c r="K51" s="21"/>
      <c r="L51" s="21"/>
      <c r="M51" s="21"/>
    </row>
    <row r="52" spans="2:13" ht="15" x14ac:dyDescent="0.25">
      <c r="B52" s="84" t="s">
        <v>93</v>
      </c>
      <c r="C52" s="85"/>
      <c r="D52" s="86"/>
      <c r="E52" s="89"/>
      <c r="F52" s="90"/>
      <c r="G52" s="24"/>
      <c r="H52" s="21"/>
      <c r="I52" s="21"/>
      <c r="J52" s="21"/>
      <c r="K52" s="21"/>
      <c r="L52" s="21"/>
      <c r="M52" s="21"/>
    </row>
    <row r="53" spans="2:13" x14ac:dyDescent="0.2">
      <c r="B53" s="28" t="s">
        <v>44</v>
      </c>
      <c r="C53" s="28"/>
      <c r="D53" s="28" t="s">
        <v>56</v>
      </c>
      <c r="E53" s="91"/>
      <c r="F53" s="83"/>
      <c r="G53" s="24"/>
      <c r="H53" s="21"/>
      <c r="I53" s="21"/>
      <c r="J53" s="21"/>
      <c r="K53" s="21"/>
      <c r="L53" s="21"/>
      <c r="M53" s="21"/>
    </row>
    <row r="54" spans="2:13" x14ac:dyDescent="0.2">
      <c r="B54" s="6"/>
      <c r="C54" s="17"/>
      <c r="D54" s="31"/>
      <c r="E54" s="48"/>
      <c r="F54" s="49"/>
      <c r="G54" s="49"/>
      <c r="H54" s="21"/>
      <c r="I54" s="21"/>
      <c r="J54" s="21"/>
      <c r="K54" s="21"/>
      <c r="L54" s="21"/>
      <c r="M54" s="21"/>
    </row>
    <row r="55" spans="2:13" x14ac:dyDescent="0.2">
      <c r="B55" s="36"/>
      <c r="C55" s="17"/>
      <c r="D55" s="31"/>
      <c r="E55" s="36"/>
      <c r="F55" s="49"/>
      <c r="G55" s="49"/>
      <c r="H55" s="21"/>
      <c r="I55" s="21"/>
      <c r="J55" s="21"/>
      <c r="K55" s="21"/>
      <c r="L55" s="21"/>
      <c r="M55" s="21"/>
    </row>
    <row r="56" spans="2:13" x14ac:dyDescent="0.2">
      <c r="B56" s="36"/>
      <c r="C56" s="17"/>
      <c r="D56" s="31"/>
      <c r="E56" s="36"/>
      <c r="F56" s="49"/>
      <c r="G56" s="49"/>
      <c r="H56" s="21"/>
      <c r="I56" s="21"/>
      <c r="J56" s="21"/>
      <c r="K56" s="21"/>
      <c r="L56" s="21"/>
      <c r="M56" s="21"/>
    </row>
    <row r="57" spans="2:13" x14ac:dyDescent="0.2">
      <c r="B57" s="36"/>
      <c r="C57" s="17"/>
      <c r="D57" s="31"/>
      <c r="E57" s="36"/>
      <c r="F57" s="49"/>
      <c r="G57" s="49"/>
      <c r="H57" s="21"/>
      <c r="I57" s="21"/>
      <c r="J57" s="21"/>
      <c r="K57" s="21"/>
      <c r="L57" s="21"/>
      <c r="M57" s="21"/>
    </row>
    <row r="58" spans="2:13" x14ac:dyDescent="0.2">
      <c r="B58" s="36"/>
      <c r="C58" s="17"/>
      <c r="D58" s="31"/>
      <c r="E58" s="36"/>
      <c r="F58" s="49"/>
      <c r="G58" s="49"/>
      <c r="H58" s="21"/>
      <c r="I58" s="21"/>
      <c r="J58" s="21"/>
      <c r="K58" s="21"/>
      <c r="L58" s="21"/>
      <c r="M58" s="21"/>
    </row>
    <row r="59" spans="2:13" x14ac:dyDescent="0.2">
      <c r="B59" s="36"/>
      <c r="C59" s="17"/>
      <c r="D59" s="31"/>
      <c r="E59" s="36"/>
      <c r="F59" s="49"/>
      <c r="G59" s="49"/>
      <c r="H59" s="21"/>
      <c r="I59" s="21"/>
      <c r="J59" s="21"/>
      <c r="K59" s="21"/>
      <c r="L59" s="21"/>
      <c r="M59" s="21"/>
    </row>
    <row r="60" spans="2:13" x14ac:dyDescent="0.2">
      <c r="B60" s="36"/>
      <c r="C60" s="17"/>
      <c r="D60" s="31"/>
      <c r="E60" s="36"/>
      <c r="F60" s="49"/>
      <c r="G60" s="49"/>
      <c r="H60" s="21"/>
      <c r="I60" s="21"/>
      <c r="J60" s="21"/>
      <c r="K60" s="21"/>
      <c r="L60" s="21"/>
      <c r="M60" s="21"/>
    </row>
    <row r="61" spans="2:13" x14ac:dyDescent="0.2">
      <c r="B61" s="36"/>
      <c r="C61" s="17"/>
      <c r="D61" s="31"/>
      <c r="E61" s="36"/>
      <c r="F61" s="49"/>
      <c r="G61" s="49"/>
      <c r="H61" s="21"/>
      <c r="I61" s="21"/>
      <c r="J61" s="21"/>
      <c r="K61" s="21"/>
      <c r="L61" s="21"/>
      <c r="M61" s="21"/>
    </row>
    <row r="62" spans="2:13" x14ac:dyDescent="0.2">
      <c r="B62" s="36"/>
      <c r="C62" s="17"/>
      <c r="D62" s="31"/>
      <c r="E62" s="36"/>
      <c r="F62" s="49"/>
      <c r="G62" s="49"/>
      <c r="H62" s="21"/>
      <c r="I62" s="21"/>
      <c r="J62" s="21"/>
      <c r="K62" s="21"/>
      <c r="L62" s="21"/>
      <c r="M62" s="21"/>
    </row>
    <row r="63" spans="2:13" x14ac:dyDescent="0.2">
      <c r="B63" s="36"/>
      <c r="C63" s="17"/>
      <c r="D63" s="31"/>
      <c r="E63" s="36"/>
      <c r="F63" s="49"/>
      <c r="G63" s="49"/>
      <c r="H63" s="21"/>
      <c r="I63" s="21"/>
      <c r="J63" s="21"/>
      <c r="K63" s="21"/>
      <c r="L63" s="21"/>
      <c r="M63" s="21"/>
    </row>
    <row r="64" spans="2:13" x14ac:dyDescent="0.2">
      <c r="B64" s="36"/>
      <c r="C64" s="17"/>
      <c r="D64" s="31"/>
      <c r="E64" s="36"/>
      <c r="F64" s="49"/>
      <c r="G64" s="49"/>
      <c r="H64" s="21"/>
      <c r="I64" s="21"/>
      <c r="J64" s="21"/>
      <c r="K64" s="21"/>
      <c r="L64" s="21"/>
      <c r="M64" s="21"/>
    </row>
    <row r="65" spans="2:13" x14ac:dyDescent="0.2">
      <c r="B65" s="36"/>
      <c r="C65" s="17"/>
      <c r="D65" s="31"/>
      <c r="E65" s="36"/>
      <c r="F65" s="49"/>
      <c r="G65" s="49"/>
      <c r="H65" s="21"/>
      <c r="I65" s="21"/>
      <c r="J65" s="21"/>
      <c r="K65" s="21"/>
      <c r="L65" s="21"/>
      <c r="M65" s="21"/>
    </row>
    <row r="66" spans="2:13" x14ac:dyDescent="0.2">
      <c r="B66" s="36"/>
      <c r="C66" s="17"/>
      <c r="D66" s="31"/>
      <c r="E66" s="36"/>
      <c r="F66" s="49"/>
      <c r="G66" s="49"/>
      <c r="H66" s="21"/>
      <c r="I66" s="21"/>
      <c r="J66" s="21"/>
      <c r="K66" s="21"/>
      <c r="L66" s="21"/>
      <c r="M66" s="21"/>
    </row>
    <row r="67" spans="2:13" ht="13.5" customHeight="1" x14ac:dyDescent="0.2">
      <c r="B67" s="36"/>
      <c r="C67" s="17"/>
      <c r="D67" s="31"/>
      <c r="E67" s="36"/>
      <c r="F67" s="21"/>
      <c r="G67" s="21"/>
      <c r="H67" s="21"/>
      <c r="I67" s="21"/>
      <c r="J67" s="21"/>
      <c r="K67" s="21"/>
      <c r="L67" s="21"/>
      <c r="M67" s="21"/>
    </row>
    <row r="68" spans="2:13" ht="13.5" customHeight="1" x14ac:dyDescent="0.2">
      <c r="B68" s="36"/>
      <c r="C68" s="17"/>
      <c r="D68" s="31"/>
      <c r="E68" s="36"/>
      <c r="F68" s="21"/>
      <c r="G68" s="21"/>
      <c r="H68" s="21"/>
      <c r="I68" s="21"/>
      <c r="J68" s="21"/>
      <c r="K68" s="21"/>
      <c r="L68" s="21"/>
      <c r="M68" s="21"/>
    </row>
    <row r="69" spans="2:13" ht="15" x14ac:dyDescent="0.25">
      <c r="B69" s="21"/>
      <c r="C69" s="21"/>
      <c r="D69" s="50"/>
      <c r="E69" s="18"/>
      <c r="F69" s="21"/>
      <c r="G69" s="21"/>
      <c r="H69" s="21"/>
      <c r="I69" s="21"/>
      <c r="J69" s="21"/>
      <c r="K69" s="21"/>
      <c r="L69" s="21"/>
      <c r="M69" s="21"/>
    </row>
    <row r="70" spans="2:13" ht="15" x14ac:dyDescent="0.25">
      <c r="B70" s="84" t="s">
        <v>94</v>
      </c>
      <c r="C70" s="85"/>
      <c r="D70" s="86"/>
      <c r="E70" s="18"/>
      <c r="F70" s="21"/>
      <c r="G70" s="21"/>
      <c r="H70" s="21"/>
      <c r="I70" s="21"/>
      <c r="J70" s="21"/>
      <c r="K70" s="21"/>
      <c r="L70" s="18"/>
      <c r="M70" s="21"/>
    </row>
    <row r="71" spans="2:13" ht="15" x14ac:dyDescent="0.25">
      <c r="B71" s="28" t="s">
        <v>44</v>
      </c>
      <c r="C71" s="28"/>
      <c r="D71" s="28" t="s">
        <v>56</v>
      </c>
      <c r="E71" s="18"/>
      <c r="F71" s="21"/>
      <c r="G71" s="21"/>
      <c r="H71" s="21"/>
      <c r="I71" s="21"/>
      <c r="J71" s="21"/>
      <c r="K71" s="21"/>
      <c r="L71" s="18"/>
      <c r="M71" s="21"/>
    </row>
    <row r="72" spans="2:13" ht="15" x14ac:dyDescent="0.25">
      <c r="B72" s="6"/>
      <c r="C72" s="17"/>
      <c r="D72" s="31"/>
      <c r="E72" s="36"/>
      <c r="F72" s="49"/>
      <c r="G72" s="49"/>
      <c r="H72" s="21"/>
      <c r="I72" s="21"/>
      <c r="J72" s="21"/>
      <c r="K72" s="21"/>
      <c r="L72" s="18"/>
      <c r="M72" s="21"/>
    </row>
    <row r="73" spans="2:13" ht="15" x14ac:dyDescent="0.25">
      <c r="B73" s="36"/>
      <c r="C73" s="17"/>
      <c r="D73" s="31"/>
      <c r="E73" s="36"/>
      <c r="F73" s="49"/>
      <c r="G73" s="49"/>
      <c r="H73" s="21"/>
      <c r="I73" s="21"/>
      <c r="J73" s="21"/>
      <c r="K73" s="21"/>
      <c r="L73" s="18"/>
      <c r="M73" s="21"/>
    </row>
    <row r="74" spans="2:13" ht="15" x14ac:dyDescent="0.25">
      <c r="B74" s="36"/>
      <c r="C74" s="17"/>
      <c r="D74" s="31"/>
      <c r="E74" s="35"/>
      <c r="F74" s="49"/>
      <c r="G74" s="49"/>
      <c r="H74" s="21"/>
      <c r="I74" s="21"/>
      <c r="J74" s="21"/>
      <c r="K74" s="21"/>
      <c r="L74" s="18"/>
      <c r="M74" s="21"/>
    </row>
    <row r="75" spans="2:13" ht="15" x14ac:dyDescent="0.25">
      <c r="B75" s="36"/>
      <c r="C75" s="17"/>
      <c r="D75" s="31"/>
      <c r="E75" s="36"/>
      <c r="F75" s="49"/>
      <c r="G75" s="49"/>
      <c r="H75" s="21"/>
      <c r="I75" s="21"/>
      <c r="J75" s="21"/>
      <c r="K75" s="21"/>
      <c r="L75" s="18"/>
      <c r="M75" s="21"/>
    </row>
    <row r="76" spans="2:13" ht="15" x14ac:dyDescent="0.25">
      <c r="B76" s="36"/>
      <c r="C76" s="17"/>
      <c r="D76" s="31"/>
      <c r="E76" s="36"/>
      <c r="F76" s="49"/>
      <c r="G76" s="49"/>
      <c r="H76" s="21"/>
      <c r="I76" s="21"/>
      <c r="J76" s="21"/>
      <c r="K76" s="21"/>
      <c r="L76" s="18"/>
      <c r="M76" s="21"/>
    </row>
    <row r="77" spans="2:13" ht="15" x14ac:dyDescent="0.25">
      <c r="B77" s="36"/>
      <c r="C77" s="17"/>
      <c r="D77" s="31"/>
      <c r="E77" s="36"/>
      <c r="F77" s="49"/>
      <c r="G77" s="49"/>
      <c r="H77" s="21"/>
      <c r="I77" s="21"/>
      <c r="J77" s="21"/>
      <c r="K77" s="21"/>
      <c r="L77" s="18"/>
      <c r="M77" s="21"/>
    </row>
    <row r="78" spans="2:13" ht="15" x14ac:dyDescent="0.25">
      <c r="B78" s="36"/>
      <c r="C78" s="17"/>
      <c r="D78" s="31"/>
      <c r="E78" s="36"/>
      <c r="F78" s="49"/>
      <c r="G78" s="49"/>
      <c r="H78" s="21"/>
      <c r="I78" s="21"/>
      <c r="J78" s="21"/>
      <c r="K78" s="21"/>
      <c r="L78" s="18"/>
      <c r="M78" s="21"/>
    </row>
    <row r="79" spans="2:13" ht="15" x14ac:dyDescent="0.25">
      <c r="B79" s="36"/>
      <c r="C79" s="17"/>
      <c r="D79" s="31"/>
      <c r="E79" s="36"/>
      <c r="F79" s="49"/>
      <c r="G79" s="49"/>
      <c r="H79" s="21"/>
      <c r="I79" s="21"/>
      <c r="J79" s="21"/>
      <c r="K79" s="21"/>
      <c r="L79" s="18"/>
      <c r="M79" s="21"/>
    </row>
    <row r="80" spans="2:13" ht="15" x14ac:dyDescent="0.25">
      <c r="B80" s="36"/>
      <c r="C80" s="17"/>
      <c r="D80" s="31"/>
      <c r="E80" s="36"/>
      <c r="F80" s="49"/>
      <c r="G80" s="49"/>
      <c r="H80" s="21"/>
      <c r="I80" s="21"/>
      <c r="J80" s="21"/>
      <c r="K80" s="21"/>
      <c r="L80" s="18"/>
      <c r="M80" s="21"/>
    </row>
    <row r="81" spans="2:13" ht="15" x14ac:dyDescent="0.25">
      <c r="B81" s="36"/>
      <c r="C81" s="17"/>
      <c r="D81" s="31"/>
      <c r="E81" s="36"/>
      <c r="F81" s="49"/>
      <c r="G81" s="49"/>
      <c r="H81" s="21"/>
      <c r="I81" s="21"/>
      <c r="J81" s="21"/>
      <c r="K81" s="21"/>
      <c r="L81" s="18"/>
      <c r="M81" s="21"/>
    </row>
    <row r="82" spans="2:13" ht="15" x14ac:dyDescent="0.25">
      <c r="B82" s="36"/>
      <c r="C82" s="17"/>
      <c r="D82" s="31"/>
      <c r="E82" s="36"/>
      <c r="F82" s="49"/>
      <c r="G82" s="49"/>
      <c r="H82" s="21"/>
      <c r="I82" s="51"/>
      <c r="J82" s="21"/>
      <c r="K82" s="21"/>
      <c r="L82" s="18"/>
      <c r="M82" s="21"/>
    </row>
    <row r="83" spans="2:13" ht="15" x14ac:dyDescent="0.25">
      <c r="B83" s="36"/>
      <c r="C83" s="17"/>
      <c r="D83" s="31"/>
      <c r="E83" s="36"/>
      <c r="F83" s="49"/>
      <c r="G83" s="49"/>
      <c r="H83" s="21"/>
      <c r="I83" s="21"/>
      <c r="J83" s="21"/>
      <c r="K83" s="21"/>
      <c r="L83" s="18"/>
      <c r="M83" s="21"/>
    </row>
    <row r="84" spans="2:13" ht="15" x14ac:dyDescent="0.25">
      <c r="B84" s="36"/>
      <c r="C84" s="17"/>
      <c r="D84" s="31"/>
      <c r="E84" s="36"/>
      <c r="F84" s="49"/>
      <c r="G84" s="49"/>
      <c r="H84" s="21"/>
      <c r="I84" s="21"/>
      <c r="J84" s="21"/>
      <c r="K84" s="21"/>
      <c r="L84" s="18"/>
      <c r="M84" s="21"/>
    </row>
    <row r="85" spans="2:13" ht="15" x14ac:dyDescent="0.25">
      <c r="B85" s="36"/>
      <c r="C85" s="17"/>
      <c r="D85" s="31"/>
      <c r="E85" s="36"/>
      <c r="F85" s="49"/>
      <c r="G85" s="49"/>
      <c r="H85" s="21"/>
      <c r="I85" s="21"/>
      <c r="J85" s="21"/>
      <c r="K85" s="21"/>
      <c r="L85" s="18"/>
      <c r="M85" s="21"/>
    </row>
    <row r="86" spans="2:13" ht="15" x14ac:dyDescent="0.25">
      <c r="B86" s="36"/>
      <c r="C86" s="56"/>
      <c r="D86" s="31"/>
      <c r="E86" s="36"/>
      <c r="F86" s="49"/>
      <c r="G86" s="49"/>
      <c r="H86" s="21"/>
      <c r="I86" s="21"/>
      <c r="J86" s="21"/>
      <c r="K86" s="21"/>
      <c r="L86" s="18"/>
      <c r="M86" s="21"/>
    </row>
    <row r="87" spans="2:13" ht="15" x14ac:dyDescent="0.25">
      <c r="B87" s="37"/>
      <c r="C87" s="37"/>
      <c r="D87" s="52"/>
      <c r="E87" s="18"/>
      <c r="F87" s="21"/>
      <c r="G87" s="21"/>
      <c r="H87" s="21"/>
      <c r="I87" s="21"/>
      <c r="J87" s="21"/>
      <c r="K87" s="21"/>
      <c r="L87" s="18"/>
      <c r="M87" s="21"/>
    </row>
    <row r="88" spans="2:13" ht="15" x14ac:dyDescent="0.25">
      <c r="B88" s="21"/>
      <c r="C88" s="21"/>
      <c r="D88" s="50"/>
      <c r="E88" s="18"/>
      <c r="F88" s="21"/>
      <c r="G88" s="21"/>
      <c r="H88" s="21"/>
      <c r="I88" s="21"/>
      <c r="J88" s="21"/>
      <c r="K88" s="21"/>
      <c r="L88" s="18"/>
      <c r="M88" s="21"/>
    </row>
    <row r="89" spans="2:13" ht="15" x14ac:dyDescent="0.25">
      <c r="B89" s="84" t="s">
        <v>95</v>
      </c>
      <c r="C89" s="85"/>
      <c r="D89" s="86"/>
      <c r="E89" s="18"/>
      <c r="F89" s="21"/>
      <c r="G89" s="21"/>
      <c r="H89" s="21"/>
      <c r="I89" s="21"/>
      <c r="J89" s="21"/>
      <c r="K89" s="21"/>
      <c r="L89" s="18"/>
      <c r="M89" s="21"/>
    </row>
    <row r="90" spans="2:13" ht="15" x14ac:dyDescent="0.25">
      <c r="B90" s="28" t="s">
        <v>44</v>
      </c>
      <c r="C90" s="28"/>
      <c r="D90" s="28" t="s">
        <v>56</v>
      </c>
      <c r="E90" s="18"/>
      <c r="F90" s="21"/>
      <c r="G90" s="21"/>
      <c r="H90" s="21"/>
      <c r="I90" s="21"/>
      <c r="J90" s="21"/>
      <c r="K90" s="21"/>
      <c r="L90" s="21"/>
      <c r="M90" s="21"/>
    </row>
    <row r="91" spans="2:13" x14ac:dyDescent="0.2">
      <c r="B91" s="6"/>
      <c r="C91" s="17"/>
      <c r="D91" s="31"/>
      <c r="E91" s="36"/>
      <c r="F91" s="21"/>
      <c r="G91" s="21"/>
      <c r="H91" s="21"/>
      <c r="I91" s="21"/>
      <c r="J91" s="21"/>
      <c r="K91" s="21"/>
      <c r="L91" s="21"/>
      <c r="M91" s="21"/>
    </row>
    <row r="92" spans="2:13" x14ac:dyDescent="0.2">
      <c r="B92" s="36"/>
      <c r="C92" s="17"/>
      <c r="D92" s="31"/>
      <c r="E92" s="36"/>
      <c r="F92" s="21"/>
      <c r="G92" s="21"/>
      <c r="H92" s="21"/>
      <c r="I92" s="21"/>
      <c r="J92" s="21"/>
      <c r="K92" s="21"/>
      <c r="L92" s="21"/>
      <c r="M92" s="21"/>
    </row>
    <row r="93" spans="2:13" x14ac:dyDescent="0.2">
      <c r="B93" s="36"/>
      <c r="C93" s="17"/>
      <c r="D93" s="31"/>
      <c r="E93" s="36"/>
      <c r="F93" s="21"/>
      <c r="G93" s="21"/>
      <c r="H93" s="21"/>
      <c r="I93" s="21"/>
      <c r="J93" s="21"/>
      <c r="K93" s="21"/>
      <c r="L93" s="21"/>
      <c r="M93" s="21"/>
    </row>
    <row r="94" spans="2:13" ht="15" x14ac:dyDescent="0.25">
      <c r="B94" s="37"/>
      <c r="C94" s="37"/>
      <c r="D94" s="52"/>
      <c r="E94" s="18"/>
      <c r="F94" s="21"/>
      <c r="G94" s="21"/>
      <c r="H94" s="21"/>
      <c r="I94" s="21"/>
      <c r="J94" s="21"/>
      <c r="K94" s="21"/>
      <c r="L94" s="21"/>
      <c r="M94" s="21"/>
    </row>
    <row r="95" spans="2:13" ht="15" x14ac:dyDescent="0.25">
      <c r="B95" s="21"/>
      <c r="C95" s="21"/>
      <c r="D95" s="21"/>
      <c r="E95" s="18"/>
      <c r="F95" s="21"/>
      <c r="G95" s="21"/>
      <c r="H95" s="21"/>
      <c r="I95" s="21"/>
      <c r="J95" s="21"/>
      <c r="K95" s="21"/>
      <c r="L95" s="21"/>
      <c r="M95" s="21"/>
    </row>
    <row r="96" spans="2:13" ht="15" x14ac:dyDescent="0.25">
      <c r="B96" s="21"/>
      <c r="C96" s="21"/>
      <c r="D96" s="21"/>
      <c r="E96" s="18"/>
      <c r="F96" s="21"/>
      <c r="G96" s="21"/>
      <c r="H96" s="21"/>
      <c r="I96" s="21"/>
      <c r="J96" s="21"/>
      <c r="K96" s="21"/>
      <c r="L96" s="21"/>
      <c r="M96" s="21"/>
    </row>
    <row r="97" spans="2:11" x14ac:dyDescent="0.2">
      <c r="B97" s="23" t="s">
        <v>96</v>
      </c>
      <c r="C97" s="23"/>
      <c r="D97" s="23"/>
      <c r="E97" s="21"/>
      <c r="F97" s="21"/>
      <c r="G97" s="21"/>
      <c r="H97" s="21"/>
      <c r="I97" s="21"/>
      <c r="J97" s="21"/>
      <c r="K97" s="21"/>
    </row>
    <row r="98" spans="2:11" x14ac:dyDescent="0.2">
      <c r="B98" s="28" t="s">
        <v>40</v>
      </c>
      <c r="C98" s="28"/>
      <c r="D98" s="28" t="s">
        <v>97</v>
      </c>
      <c r="E98" s="41" t="s">
        <v>98</v>
      </c>
      <c r="F98" s="41" t="s">
        <v>99</v>
      </c>
      <c r="G98" s="4" t="s">
        <v>100</v>
      </c>
      <c r="J98" s="54" t="s">
        <v>101</v>
      </c>
      <c r="K98" s="55">
        <v>10</v>
      </c>
    </row>
    <row r="99" spans="2:11" x14ac:dyDescent="0.2">
      <c r="B99" s="36" t="s">
        <v>102</v>
      </c>
      <c r="C99" s="17"/>
      <c r="D99" s="36" t="s">
        <v>76</v>
      </c>
      <c r="E99" s="57" t="e">
        <f>'Key Assumption'!#REF!</f>
        <v>#REF!</v>
      </c>
      <c r="F99" s="57">
        <v>45121</v>
      </c>
      <c r="G99" s="58" t="e">
        <f t="shared" ref="G99:G109" si="1">F99-E99+$K$98+$K$99</f>
        <v>#REF!</v>
      </c>
      <c r="J99" s="54" t="s">
        <v>103</v>
      </c>
      <c r="K99" s="55">
        <v>3</v>
      </c>
    </row>
    <row r="100" spans="2:11" x14ac:dyDescent="0.2">
      <c r="B100" s="36" t="s">
        <v>104</v>
      </c>
      <c r="C100" s="17"/>
      <c r="D100" s="36" t="s">
        <v>72</v>
      </c>
      <c r="E100" s="57" t="e">
        <f>'Key Assumption'!#REF!</f>
        <v>#REF!</v>
      </c>
      <c r="F100" s="57">
        <v>45121</v>
      </c>
      <c r="G100" s="58" t="e">
        <f t="shared" si="1"/>
        <v>#REF!</v>
      </c>
      <c r="H100" s="21"/>
      <c r="I100" s="21"/>
      <c r="J100" s="21"/>
      <c r="K100" s="21"/>
    </row>
    <row r="101" spans="2:11" x14ac:dyDescent="0.2">
      <c r="B101" s="36" t="s">
        <v>105</v>
      </c>
      <c r="C101" s="17"/>
      <c r="D101" s="36" t="s">
        <v>71</v>
      </c>
      <c r="E101" s="57" t="e">
        <f>'Key Assumption'!#REF!</f>
        <v>#REF!</v>
      </c>
      <c r="F101" s="57">
        <v>45121</v>
      </c>
      <c r="G101" s="58" t="e">
        <f t="shared" si="1"/>
        <v>#REF!</v>
      </c>
      <c r="H101" s="21"/>
      <c r="I101" s="21"/>
      <c r="J101" s="21"/>
      <c r="K101" s="21"/>
    </row>
    <row r="102" spans="2:11" x14ac:dyDescent="0.2">
      <c r="B102" s="36" t="s">
        <v>106</v>
      </c>
      <c r="C102" s="17"/>
      <c r="D102" s="36" t="s">
        <v>72</v>
      </c>
      <c r="E102" s="57" t="e">
        <f>'Key Assumption'!#REF!</f>
        <v>#REF!</v>
      </c>
      <c r="F102" s="57">
        <v>45121</v>
      </c>
      <c r="G102" s="58" t="e">
        <f t="shared" si="1"/>
        <v>#REF!</v>
      </c>
      <c r="H102" s="21"/>
      <c r="I102" s="21"/>
      <c r="J102" s="21"/>
      <c r="K102" s="21"/>
    </row>
    <row r="103" spans="2:11" x14ac:dyDescent="0.2">
      <c r="B103" s="36" t="s">
        <v>107</v>
      </c>
      <c r="C103" s="17"/>
      <c r="D103" s="36" t="s">
        <v>71</v>
      </c>
      <c r="E103" s="57" t="e">
        <f>'Key Assumption'!#REF!</f>
        <v>#REF!</v>
      </c>
      <c r="F103" s="57">
        <v>45121</v>
      </c>
      <c r="G103" s="58" t="e">
        <f t="shared" si="1"/>
        <v>#REF!</v>
      </c>
      <c r="H103" s="21"/>
      <c r="I103" s="21"/>
      <c r="J103" s="21"/>
      <c r="K103" s="21"/>
    </row>
    <row r="104" spans="2:11" x14ac:dyDescent="0.2">
      <c r="B104" s="36" t="s">
        <v>108</v>
      </c>
      <c r="C104" s="17"/>
      <c r="D104" s="36" t="s">
        <v>71</v>
      </c>
      <c r="E104" s="57" t="e">
        <f>'Key Assumption'!#REF!</f>
        <v>#REF!</v>
      </c>
      <c r="F104" s="57">
        <v>45121</v>
      </c>
      <c r="G104" s="58" t="e">
        <f t="shared" si="1"/>
        <v>#REF!</v>
      </c>
      <c r="H104" s="21"/>
      <c r="I104" s="21"/>
      <c r="J104" s="21"/>
      <c r="K104" s="21"/>
    </row>
    <row r="105" spans="2:11" x14ac:dyDescent="0.2">
      <c r="B105" s="36" t="s">
        <v>109</v>
      </c>
      <c r="C105" s="17"/>
      <c r="D105" s="36" t="s">
        <v>71</v>
      </c>
      <c r="E105" s="57" t="e">
        <f>'Key Assumption'!#REF!</f>
        <v>#REF!</v>
      </c>
      <c r="F105" s="57">
        <v>45121</v>
      </c>
      <c r="G105" s="58" t="e">
        <f t="shared" si="1"/>
        <v>#REF!</v>
      </c>
      <c r="H105" s="21"/>
      <c r="I105" s="21"/>
      <c r="J105" s="21"/>
      <c r="K105" s="21"/>
    </row>
    <row r="106" spans="2:11" x14ac:dyDescent="0.2">
      <c r="B106" s="36" t="s">
        <v>110</v>
      </c>
      <c r="C106" s="17"/>
      <c r="D106" s="36" t="s">
        <v>71</v>
      </c>
      <c r="E106" s="57" t="e">
        <f>'Key Assumption'!#REF!</f>
        <v>#REF!</v>
      </c>
      <c r="F106" s="57">
        <v>45121</v>
      </c>
      <c r="G106" s="58" t="e">
        <f t="shared" si="1"/>
        <v>#REF!</v>
      </c>
      <c r="H106" s="53"/>
      <c r="I106" s="21"/>
      <c r="J106" s="21"/>
      <c r="K106" s="21"/>
    </row>
    <row r="107" spans="2:11" x14ac:dyDescent="0.2">
      <c r="B107" s="36" t="s">
        <v>111</v>
      </c>
      <c r="C107" s="17"/>
      <c r="D107" s="36" t="s">
        <v>74</v>
      </c>
      <c r="E107" s="57" t="e">
        <f>'Key Assumption'!#REF!</f>
        <v>#REF!</v>
      </c>
      <c r="F107" s="57">
        <v>45121</v>
      </c>
      <c r="G107" s="58" t="e">
        <f t="shared" si="1"/>
        <v>#REF!</v>
      </c>
      <c r="H107" s="53"/>
      <c r="I107" s="21"/>
      <c r="J107" s="21"/>
      <c r="K107" s="21"/>
    </row>
    <row r="108" spans="2:11" x14ac:dyDescent="0.2">
      <c r="B108" s="36" t="s">
        <v>112</v>
      </c>
      <c r="C108" s="17"/>
      <c r="D108" s="36" t="s">
        <v>72</v>
      </c>
      <c r="E108" s="57" t="e">
        <f>'Key Assumption'!#REF!</f>
        <v>#REF!</v>
      </c>
      <c r="F108" s="57">
        <v>45121</v>
      </c>
      <c r="G108" s="58" t="e">
        <f t="shared" si="1"/>
        <v>#REF!</v>
      </c>
      <c r="H108" s="53"/>
      <c r="I108" s="21"/>
      <c r="J108" s="21"/>
      <c r="K108" s="21"/>
    </row>
    <row r="109" spans="2:11" x14ac:dyDescent="0.2">
      <c r="B109" s="36" t="s">
        <v>113</v>
      </c>
      <c r="C109" s="17"/>
      <c r="D109" s="36" t="s">
        <v>71</v>
      </c>
      <c r="E109" s="57" t="e">
        <f>'Key Assumption'!#REF!</f>
        <v>#REF!</v>
      </c>
      <c r="F109" s="57">
        <v>45121</v>
      </c>
      <c r="G109" s="58" t="e">
        <f t="shared" si="1"/>
        <v>#REF!</v>
      </c>
      <c r="H109" s="53"/>
      <c r="I109" s="21"/>
      <c r="J109" s="21"/>
      <c r="K109" s="21"/>
    </row>
  </sheetData>
  <mergeCells count="12">
    <mergeCell ref="H8:I8"/>
    <mergeCell ref="E8:F10"/>
    <mergeCell ref="H9:I9"/>
    <mergeCell ref="B89:D89"/>
    <mergeCell ref="E51:F53"/>
    <mergeCell ref="B52:D52"/>
    <mergeCell ref="B70:D70"/>
    <mergeCell ref="B19:D19"/>
    <mergeCell ref="B26:D26"/>
    <mergeCell ref="B31:D31"/>
    <mergeCell ref="B37:D37"/>
    <mergeCell ref="B50:D5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mpetitions General Document" ma:contentTypeID="0x010100AD44FB69909DF84DA4F8BBB4A799BA96010046DAD4B11F4EBB4CA8599E6A42F9C868" ma:contentTypeVersion="35" ma:contentTypeDescription="" ma:contentTypeScope="" ma:versionID="f8eb3d3b30d52f5dd4bbd5794bde15da">
  <xsd:schema xmlns:xsd="http://www.w3.org/2001/XMLSchema" xmlns:xs="http://www.w3.org/2001/XMLSchema" xmlns:p="http://schemas.microsoft.com/office/2006/metadata/properties" xmlns:ns1="5e57cb7f-eb18-4c5f-98e6-e1da5969838a" xmlns:ns3="8d04fcb8-f71d-4ef5-b30b-d6b3d52bdb15" targetNamespace="http://schemas.microsoft.com/office/2006/metadata/properties" ma:root="true" ma:fieldsID="60206399a2f6d8ed4adb9919aace0994" ns1:_="" ns3:_="">
    <xsd:import namespace="5e57cb7f-eb18-4c5f-98e6-e1da5969838a"/>
    <xsd:import namespace="8d04fcb8-f71d-4ef5-b30b-d6b3d52bdb15"/>
    <xsd:element name="properties">
      <xsd:complexType>
        <xsd:sequence>
          <xsd:element name="documentManagement">
            <xsd:complexType>
              <xsd:all>
                <xsd:element ref="ns1:e59048a767cd47c9a8c25578195ad037" minOccurs="0"/>
                <xsd:element ref="ns1:TaxCatchAll" minOccurs="0"/>
                <xsd:element ref="ns1:TaxCatchAllLabel" minOccurs="0"/>
                <xsd:element ref="ns1:jd7209ccb92b435b99e1fe108be9c5e3" minOccurs="0"/>
                <xsd:element ref="ns1:l5f5584bf5354c84a447c6fbf5b3e85e" minOccurs="0"/>
                <xsd:element ref="ns1:bcf07f7168dd418fafdef8f4d2064dfc" minOccurs="0"/>
                <xsd:element ref="ns1:ic7a8238f9794cf7906a40bcd75874e1" minOccurs="0"/>
                <xsd:element ref="ns1:b163c5a93ada4bff8c070a2d239047ac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SharedWithUsers" minOccurs="0"/>
                <xsd:element ref="ns1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7cb7f-eb18-4c5f-98e6-e1da5969838a" elementFormDefault="qualified">
    <xsd:import namespace="http://schemas.microsoft.com/office/2006/documentManagement/types"/>
    <xsd:import namespace="http://schemas.microsoft.com/office/infopath/2007/PartnerControls"/>
    <xsd:element name="e59048a767cd47c9a8c25578195ad037" ma:index="8" ma:taxonomy="true" ma:internalName="e59048a767cd47c9a8c25578195ad037" ma:taxonomyFieldName="WRDMSDocumentType" ma:displayName="Document Type" ma:readOnly="false" ma:default="" ma:fieldId="{e59048a7-67cd-47c9-a8c2-5578195ad037}" ma:sspId="9af477c7-ab79-49ed-a12f-0645bdcc08fa" ma:termSetId="6124c892-4a10-4b61-8854-8d46e5c20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2df6ef2-70d2-4794-8115-2da138da3c18}" ma:internalName="TaxCatchAll" ma:showField="CatchAllData" ma:web="5e57cb7f-eb18-4c5f-98e6-e1da596983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e2df6ef2-70d2-4794-8115-2da138da3c18}" ma:internalName="TaxCatchAllLabel" ma:readOnly="true" ma:showField="CatchAllDataLabel" ma:web="5e57cb7f-eb18-4c5f-98e6-e1da596983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d7209ccb92b435b99e1fe108be9c5e3" ma:index="12" ma:taxonomy="true" ma:internalName="jd7209ccb92b435b99e1fe108be9c5e3" ma:taxonomyFieldName="WRDMSDateYearSeason" ma:displayName="Date/Year/Season" ma:readOnly="false" ma:default="" ma:fieldId="{3d7209cc-b92b-435b-99e1-fe108be9c5e3}" ma:taxonomyMulti="true" ma:sspId="9af477c7-ab79-49ed-a12f-0645bdcc08fa" ma:termSetId="91a2690f-ff99-424c-adf7-f464e3dbfc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5f5584bf5354c84a447c6fbf5b3e85e" ma:index="14" ma:taxonomy="true" ma:internalName="l5f5584bf5354c84a447c6fbf5b3e85e" ma:taxonomyFieldName="WRDMSLanguage" ma:displayName="Language" ma:readOnly="false" ma:default="" ma:fieldId="{55f5584b-f535-4c84-a447-c6fbf5b3e85e}" ma:sspId="9af477c7-ab79-49ed-a12f-0645bdcc08fa" ma:termSetId="5327f2b4-79b5-4a66-9a6d-90de3c73e4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cf07f7168dd418fafdef8f4d2064dfc" ma:index="16" ma:taxonomy="true" ma:internalName="bcf07f7168dd418fafdef8f4d2064dfc" ma:taxonomyFieldName="WRDMSStakeholder" ma:displayName="Stakeholder" ma:readOnly="false" ma:default="" ma:fieldId="{bcf07f71-68dd-418f-afde-f8f4d2064dfc}" ma:taxonomyMulti="true" ma:sspId="9af477c7-ab79-49ed-a12f-0645bdcc08fa" ma:termSetId="fde12fca-6ffe-4625-b426-5db87d374bf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c7a8238f9794cf7906a40bcd75874e1" ma:index="18" nillable="true" ma:taxonomy="true" ma:internalName="ic7a8238f9794cf7906a40bcd75874e1" ma:taxonomyFieldName="WRDMSProperty" ma:displayName="Property" ma:default="" ma:fieldId="{2c7a8238-f979-4cf7-906a-40bcd75874e1}" ma:sspId="9af477c7-ab79-49ed-a12f-0645bdcc08fa" ma:termSetId="82436ae3-e98b-4bb5-84c1-a7f4a0a6c2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3c5a93ada4bff8c070a2d239047ac" ma:index="20" nillable="true" ma:taxonomy="true" ma:internalName="b163c5a93ada4bff8c070a2d239047ac" ma:taxonomyFieldName="WRDMSLocation" ma:displayName="Location" ma:default="" ma:fieldId="{b163c5a9-3ada-4bff-8c07-0a2d239047ac}" ma:sspId="9af477c7-ab79-49ed-a12f-0645bdcc08fa" ma:termSetId="9512c9ff-3208-4c6e-a2c2-91dfdc76c7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4fcb8-f71d-4ef5-b30b-d6b3d52bdb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9af477c7-ab79-49ed-a12f-0645bdcc08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9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57cb7f-eb18-4c5f-98e6-e1da5969838a">
      <UserInfo>
        <DisplayName>DOC-Legal</DisplayName>
        <AccountId>16</AccountId>
        <AccountType/>
      </UserInfo>
      <UserInfo>
        <DisplayName>O'Connor, Sue</DisplayName>
        <AccountId>28</AccountId>
        <AccountType/>
      </UserInfo>
      <UserInfo>
        <DisplayName>Breslin, Joan</DisplayName>
        <AccountId>286</AccountId>
        <AccountType/>
      </UserInfo>
      <UserInfo>
        <DisplayName>Papirnik, Simone</DisplayName>
        <AccountId>43</AccountId>
        <AccountType/>
      </UserInfo>
      <UserInfo>
        <DisplayName>Hughes, Alison</DisplayName>
        <AccountId>27</AccountId>
        <AccountType/>
      </UserInfo>
      <UserInfo>
        <DisplayName>O’Sullivan, Deirdre</DisplayName>
        <AccountId>50</AccountId>
        <AccountType/>
      </UserInfo>
      <UserInfo>
        <DisplayName>Jamie Levchuk</DisplayName>
        <AccountId>802</AccountId>
        <AccountType/>
      </UserInfo>
      <UserInfo>
        <DisplayName>O'Halloran, Joanne</DisplayName>
        <AccountId>768</AccountId>
        <AccountType/>
      </UserInfo>
      <UserInfo>
        <DisplayName>Hitchen, Neil</DisplayName>
        <AccountId>807</AccountId>
        <AccountType/>
      </UserInfo>
      <UserInfo>
        <DisplayName>Skelly, Clare</DisplayName>
        <AccountId>26</AccountId>
        <AccountType/>
      </UserInfo>
    </SharedWithUsers>
    <TaxCatchAll xmlns="5e57cb7f-eb18-4c5f-98e6-e1da5969838a">
      <Value>89</Value>
      <Value>122</Value>
      <Value>23</Value>
      <Value>128</Value>
      <Value>3</Value>
    </TaxCatchAll>
    <b163c5a93ada4bff8c070a2d239047ac xmlns="5e57cb7f-eb18-4c5f-98e6-e1da5969838a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Vancouver</TermName>
          <TermId xmlns="http://schemas.microsoft.com/office/infopath/2007/PartnerControls">8105ea42-304f-4373-b39a-3f1bd4ad8560</TermId>
        </TermInfo>
      </Terms>
    </b163c5a93ada4bff8c070a2d239047ac>
    <lcf76f155ced4ddcb4097134ff3c332f xmlns="8d04fcb8-f71d-4ef5-b30b-d6b3d52bdb15">
      <Terms xmlns="http://schemas.microsoft.com/office/infopath/2007/PartnerControls"/>
    </lcf76f155ced4ddcb4097134ff3c332f>
    <e59048a767cd47c9a8c25578195ad037 xmlns="5e57cb7f-eb18-4c5f-98e6-e1da5969838a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</TermName>
          <TermId xmlns="http://schemas.microsoft.com/office/infopath/2007/PartnerControls">1f813560-2f2e-411a-99b4-ffc665816891</TermId>
        </TermInfo>
      </Terms>
    </e59048a767cd47c9a8c25578195ad037>
    <bcf07f7168dd418fafdef8f4d2064dfc xmlns="5e57cb7f-eb18-4c5f-98e6-e1da5969838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Rugby Canada (Canada)</TermName>
          <TermId xmlns="http://schemas.microsoft.com/office/infopath/2007/PartnerControls">1822652a-8b9e-42d2-bc23-5400fbec645e</TermId>
        </TermInfo>
      </Terms>
    </bcf07f7168dd418fafdef8f4d2064dfc>
    <ic7a8238f9794cf7906a40bcd75874e1 xmlns="5e57cb7f-eb18-4c5f-98e6-e1da5969838a">
      <Terms xmlns="http://schemas.microsoft.com/office/infopath/2007/PartnerControls"/>
    </ic7a8238f9794cf7906a40bcd75874e1>
    <l5f5584bf5354c84a447c6fbf5b3e85e xmlns="5e57cb7f-eb18-4c5f-98e6-e1da5969838a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 (Default)</TermName>
          <TermId xmlns="http://schemas.microsoft.com/office/infopath/2007/PartnerControls">c532904b-0205-4c86-a01c-cecb728d0225</TermId>
        </TermInfo>
      </Terms>
    </l5f5584bf5354c84a447c6fbf5b3e85e>
    <jd7209ccb92b435b99e1fe108be9c5e3 xmlns="5e57cb7f-eb18-4c5f-98e6-e1da5969838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c6e05047-d4e0-4c4a-a48f-eebe88058b1d</TermId>
        </TermInfo>
      </Terms>
    </jd7209ccb92b435b99e1fe108be9c5e3>
  </documentManagement>
</p:properties>
</file>

<file path=customXml/itemProps1.xml><?xml version="1.0" encoding="utf-8"?>
<ds:datastoreItem xmlns:ds="http://schemas.openxmlformats.org/officeDocument/2006/customXml" ds:itemID="{1A27D25F-D529-4F64-9736-3FD7F54D49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A8E6B2-69B7-4D68-A332-22B59D46E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7cb7f-eb18-4c5f-98e6-e1da5969838a"/>
    <ds:schemaRef ds:uri="8d04fcb8-f71d-4ef5-b30b-d6b3d52bdb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2C0541-4799-442D-83F1-86F893610932}">
  <ds:schemaRefs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d04fcb8-f71d-4ef5-b30b-d6b3d52bdb15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5e57cb7f-eb18-4c5f-98e6-e1da5969838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Version Control</vt:lpstr>
      <vt:lpstr>P&amp;L</vt:lpstr>
      <vt:lpstr>Revenue</vt:lpstr>
      <vt:lpstr>Squad Costs</vt:lpstr>
      <vt:lpstr>Tournament Costs</vt:lpstr>
      <vt:lpstr>Key Assumption</vt:lpstr>
      <vt:lpstr>Travel Assumptions</vt:lpstr>
      <vt:lpstr>'P&amp;L'!Print_Area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Matzelle</dc:creator>
  <cp:keywords/>
  <dc:description/>
  <cp:lastModifiedBy>Alison Hughes</cp:lastModifiedBy>
  <cp:revision/>
  <dcterms:created xsi:type="dcterms:W3CDTF">2020-01-28T01:51:43Z</dcterms:created>
  <dcterms:modified xsi:type="dcterms:W3CDTF">2025-04-23T19:39:09Z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0x010100AD44FB69909DF84DA4F8BBB4A799BA96010046DAD4B11F4EBB4CA8599E6A42F9C868</vt:lpwstr>
  </property>
  <property fmtid="{D5CDD505-2E9C-101B-9397-08002B2CF9AE}" pid="3" name="WRDMSDateYearSeason">
    <vt:lpwstr>122;#2024|c6e05047-d4e0-4c4a-a48f-eebe88058b1d</vt:lpwstr>
  </property>
  <property fmtid="{D5CDD505-2E9C-101B-9397-08002B2CF9AE}" pid="4" name="WRDMSStakeholder">
    <vt:lpwstr>89;#Rugby Canada (Canada)|1822652a-8b9e-42d2-bc23-5400fbec645e</vt:lpwstr>
  </property>
  <property fmtid="{D5CDD505-2E9C-101B-9397-08002B2CF9AE}" pid="5" name="WRDMSDocumentType">
    <vt:lpwstr>23;#Budget|1f813560-2f2e-411a-99b4-ffc665816891</vt:lpwstr>
  </property>
  <property fmtid="{D5CDD505-2E9C-101B-9397-08002B2CF9AE}" pid="6" name="WRDMSLanguage">
    <vt:lpwstr>3;#English (Default)|c532904b-0205-4c86-a01c-cecb728d0225</vt:lpwstr>
  </property>
  <property fmtid="{D5CDD505-2E9C-101B-9397-08002B2CF9AE}" pid="7" name="WRDMSProperty">
    <vt:lpwstr/>
  </property>
  <property fmtid="{D5CDD505-2E9C-101B-9397-08002B2CF9AE}" pid="8" name="MediaServiceImageTags">
    <vt:lpwstr/>
  </property>
  <property fmtid="{D5CDD505-2E9C-101B-9397-08002B2CF9AE}" pid="9" name="WRDMSLocation">
    <vt:lpwstr>128;#Vancouver|8105ea42-304f-4373-b39a-3f1bd4ad8560</vt:lpwstr>
  </property>
</Properties>
</file>